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antaiR\Desktop\weboldal msc\Katonai Vezető MSC\"/>
    </mc:Choice>
  </mc:AlternateContent>
  <bookViews>
    <workbookView xWindow="0" yWindow="0" windowWidth="28800" windowHeight="12300"/>
  </bookViews>
  <sheets>
    <sheet name="KV MSc" sheetId="7" r:id="rId1"/>
  </sheets>
  <definedNames>
    <definedName name="_1A83.2_1">#REF!</definedName>
    <definedName name="_2A83.2_2">#REF!</definedName>
    <definedName name="_3A83.2_3">#REF!</definedName>
    <definedName name="_4A83.2_4">#REF!</definedName>
    <definedName name="A83.2">#REF!</definedName>
    <definedName name="másol">#REF!</definedName>
    <definedName name="_xlnm.Print_Area" localSheetId="0">'KV MSc'!$A$1:$W$89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7" i="7" l="1"/>
  <c r="G66" i="7"/>
  <c r="K70" i="7"/>
  <c r="G70" i="7"/>
  <c r="E70" i="7"/>
  <c r="K69" i="7"/>
  <c r="G69" i="7"/>
  <c r="E69" i="7"/>
  <c r="G65" i="7"/>
  <c r="E65" i="7"/>
  <c r="G64" i="7"/>
  <c r="E64" i="7"/>
  <c r="M63" i="7"/>
  <c r="K63" i="7"/>
  <c r="G63" i="7"/>
  <c r="E63" i="7"/>
  <c r="G62" i="7"/>
  <c r="E62" i="7"/>
  <c r="M71" i="7"/>
  <c r="K71" i="7"/>
  <c r="E16" i="7"/>
  <c r="E17" i="7"/>
  <c r="E13" i="7"/>
  <c r="U13" i="7"/>
  <c r="T13" i="7"/>
  <c r="S13" i="7"/>
  <c r="R13" i="7"/>
  <c r="Q13" i="7"/>
  <c r="P13" i="7"/>
  <c r="M13" i="7"/>
  <c r="K13" i="7"/>
  <c r="G13" i="7"/>
  <c r="G53" i="7"/>
  <c r="M54" i="7"/>
  <c r="M26" i="7"/>
  <c r="K26" i="7"/>
  <c r="S47" i="7"/>
  <c r="M47" i="7"/>
  <c r="L50" i="7"/>
  <c r="N50" i="7"/>
  <c r="H50" i="7"/>
  <c r="G46" i="7"/>
  <c r="G47" i="7"/>
  <c r="G48" i="7"/>
  <c r="M48" i="7"/>
  <c r="P25" i="7"/>
  <c r="Q25" i="7"/>
  <c r="R25" i="7"/>
  <c r="S25" i="7"/>
  <c r="T25" i="7"/>
  <c r="U25" i="7"/>
  <c r="P26" i="7"/>
  <c r="Q26" i="7"/>
  <c r="R26" i="7"/>
  <c r="S26" i="7"/>
  <c r="T26" i="7"/>
  <c r="U26" i="7"/>
  <c r="P17" i="7"/>
  <c r="Q17" i="7"/>
  <c r="R17" i="7"/>
  <c r="S17" i="7"/>
  <c r="T17" i="7"/>
  <c r="U17" i="7"/>
  <c r="K25" i="7"/>
  <c r="M25" i="7"/>
  <c r="K16" i="7"/>
  <c r="M16" i="7"/>
  <c r="K17" i="7"/>
  <c r="M17" i="7"/>
  <c r="N27" i="7"/>
  <c r="L27" i="7"/>
  <c r="J27" i="7"/>
  <c r="H27" i="7"/>
  <c r="F27" i="7"/>
  <c r="D27" i="7"/>
  <c r="U22" i="7"/>
  <c r="T22" i="7"/>
  <c r="S22" i="7"/>
  <c r="R22" i="7"/>
  <c r="Q22" i="7"/>
  <c r="P22" i="7"/>
  <c r="M22" i="7"/>
  <c r="K22" i="7"/>
  <c r="G22" i="7"/>
  <c r="E22" i="7"/>
  <c r="U21" i="7"/>
  <c r="T21" i="7"/>
  <c r="S21" i="7"/>
  <c r="R21" i="7"/>
  <c r="Q21" i="7"/>
  <c r="P21" i="7"/>
  <c r="M21" i="7"/>
  <c r="K21" i="7"/>
  <c r="G21" i="7"/>
  <c r="E21" i="7"/>
  <c r="U24" i="7"/>
  <c r="T24" i="7"/>
  <c r="S24" i="7"/>
  <c r="R24" i="7"/>
  <c r="Q24" i="7"/>
  <c r="P24" i="7"/>
  <c r="M24" i="7"/>
  <c r="K24" i="7"/>
  <c r="G24" i="7"/>
  <c r="E24" i="7"/>
  <c r="U23" i="7"/>
  <c r="T23" i="7"/>
  <c r="S23" i="7"/>
  <c r="R23" i="7"/>
  <c r="Q23" i="7"/>
  <c r="P23" i="7"/>
  <c r="M23" i="7"/>
  <c r="K23" i="7"/>
  <c r="G23" i="7"/>
  <c r="E23" i="7"/>
  <c r="Q20" i="7"/>
  <c r="K27" i="7"/>
  <c r="R27" i="7"/>
  <c r="E27" i="7"/>
  <c r="G27" i="7"/>
  <c r="M27" i="7"/>
  <c r="S27" i="7"/>
  <c r="U27" i="7"/>
  <c r="P27" i="7"/>
  <c r="Q27" i="7"/>
  <c r="T27" i="7"/>
  <c r="U53" i="7"/>
  <c r="R53" i="7"/>
  <c r="U47" i="7"/>
  <c r="T47" i="7"/>
  <c r="Q47" i="7"/>
  <c r="P47" i="7"/>
  <c r="P46" i="7"/>
  <c r="F19" i="7"/>
  <c r="K47" i="7"/>
  <c r="E46" i="7"/>
  <c r="U84" i="7"/>
  <c r="U85" i="7"/>
  <c r="U86" i="7"/>
  <c r="E36" i="7"/>
  <c r="G36" i="7"/>
  <c r="M36" i="7"/>
  <c r="K36" i="7"/>
  <c r="G18" i="7"/>
  <c r="E18" i="7"/>
  <c r="M15" i="7"/>
  <c r="M18" i="7"/>
  <c r="K15" i="7"/>
  <c r="K18" i="7"/>
  <c r="G15" i="7"/>
  <c r="G16" i="7"/>
  <c r="E15" i="7"/>
  <c r="U49" i="7"/>
  <c r="T49" i="7"/>
  <c r="S49" i="7"/>
  <c r="R49" i="7"/>
  <c r="Q49" i="7"/>
  <c r="P49" i="7"/>
  <c r="M49" i="7"/>
  <c r="K49" i="7"/>
  <c r="G49" i="7"/>
  <c r="E49" i="7"/>
  <c r="U48" i="7"/>
  <c r="T48" i="7"/>
  <c r="S48" i="7"/>
  <c r="R48" i="7"/>
  <c r="K46" i="7"/>
  <c r="K50" i="7"/>
  <c r="K41" i="7"/>
  <c r="U46" i="7"/>
  <c r="T46" i="7"/>
  <c r="S46" i="7"/>
  <c r="R46" i="7"/>
  <c r="Q46" i="7"/>
  <c r="Q50" i="7"/>
  <c r="M46" i="7"/>
  <c r="M50" i="7"/>
  <c r="J50" i="7"/>
  <c r="F50" i="7"/>
  <c r="E50" i="7"/>
  <c r="D50" i="7"/>
  <c r="G50" i="7"/>
  <c r="T50" i="7"/>
  <c r="S50" i="7"/>
  <c r="U50" i="7"/>
  <c r="R50" i="7"/>
  <c r="P50" i="7"/>
  <c r="G14" i="7"/>
  <c r="G12" i="7"/>
  <c r="K14" i="7"/>
  <c r="M14" i="7"/>
  <c r="M12" i="7"/>
  <c r="N57" i="7"/>
  <c r="G56" i="7"/>
  <c r="M52" i="7"/>
  <c r="L19" i="7"/>
  <c r="E30" i="7"/>
  <c r="E31" i="7"/>
  <c r="E32" i="7"/>
  <c r="E33" i="7"/>
  <c r="E34" i="7"/>
  <c r="E35" i="7"/>
  <c r="E37" i="7"/>
  <c r="E38" i="7"/>
  <c r="E39" i="7"/>
  <c r="E40" i="7"/>
  <c r="E41" i="7"/>
  <c r="E42" i="7"/>
  <c r="E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29" i="7"/>
  <c r="M30" i="7"/>
  <c r="M31" i="7"/>
  <c r="M33" i="7"/>
  <c r="M34" i="7"/>
  <c r="M35" i="7"/>
  <c r="M37" i="7"/>
  <c r="M38" i="7"/>
  <c r="M39" i="7"/>
  <c r="M40" i="7"/>
  <c r="M41" i="7"/>
  <c r="M42" i="7"/>
  <c r="M29" i="7"/>
  <c r="K30" i="7"/>
  <c r="K31" i="7"/>
  <c r="K33" i="7"/>
  <c r="K34" i="7"/>
  <c r="K35" i="7"/>
  <c r="K37" i="7"/>
  <c r="K38" i="7"/>
  <c r="K39" i="7"/>
  <c r="K40" i="7"/>
  <c r="K42" i="7"/>
  <c r="K29" i="7"/>
  <c r="G30" i="7"/>
  <c r="G31" i="7"/>
  <c r="G32" i="7"/>
  <c r="G33" i="7"/>
  <c r="G34" i="7"/>
  <c r="G35" i="7"/>
  <c r="G37" i="7"/>
  <c r="G38" i="7"/>
  <c r="G39" i="7"/>
  <c r="G40" i="7"/>
  <c r="G41" i="7"/>
  <c r="G42" i="7"/>
  <c r="G29" i="7"/>
  <c r="S14" i="7"/>
  <c r="S15" i="7"/>
  <c r="S16" i="7"/>
  <c r="S18" i="7"/>
  <c r="S12" i="7"/>
  <c r="Q14" i="7"/>
  <c r="Q15" i="7"/>
  <c r="Q16" i="7"/>
  <c r="Q18" i="7"/>
  <c r="Q12" i="7"/>
  <c r="K12" i="7"/>
  <c r="E14" i="7"/>
  <c r="E12" i="7"/>
  <c r="G43" i="7"/>
  <c r="S19" i="7"/>
  <c r="G19" i="7"/>
  <c r="G44" i="7"/>
  <c r="N19" i="7"/>
  <c r="K19" i="7"/>
  <c r="J19" i="7"/>
  <c r="T56" i="7"/>
  <c r="U56" i="7"/>
  <c r="U52" i="7"/>
  <c r="T52" i="7"/>
  <c r="R52" i="7"/>
  <c r="Q52" i="7"/>
  <c r="P52" i="7"/>
  <c r="R30" i="7"/>
  <c r="T30" i="7"/>
  <c r="U30" i="7"/>
  <c r="R31" i="7"/>
  <c r="T31" i="7"/>
  <c r="U31" i="7"/>
  <c r="R32" i="7"/>
  <c r="T32" i="7"/>
  <c r="U32" i="7"/>
  <c r="R33" i="7"/>
  <c r="T33" i="7"/>
  <c r="U33" i="7"/>
  <c r="R34" i="7"/>
  <c r="T34" i="7"/>
  <c r="U34" i="7"/>
  <c r="R35" i="7"/>
  <c r="T35" i="7"/>
  <c r="U35" i="7"/>
  <c r="R36" i="7"/>
  <c r="T36" i="7"/>
  <c r="U36" i="7"/>
  <c r="R37" i="7"/>
  <c r="T37" i="7"/>
  <c r="U37" i="7"/>
  <c r="R38" i="7"/>
  <c r="T38" i="7"/>
  <c r="U38" i="7"/>
  <c r="R39" i="7"/>
  <c r="T39" i="7"/>
  <c r="U39" i="7"/>
  <c r="R40" i="7"/>
  <c r="T40" i="7"/>
  <c r="U40" i="7"/>
  <c r="R41" i="7"/>
  <c r="T41" i="7"/>
  <c r="U41" i="7"/>
  <c r="R42" i="7"/>
  <c r="T42" i="7"/>
  <c r="U42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U29" i="7"/>
  <c r="T29" i="7"/>
  <c r="R29" i="7"/>
  <c r="P29" i="7"/>
  <c r="U14" i="7"/>
  <c r="U15" i="7"/>
  <c r="U16" i="7"/>
  <c r="U18" i="7"/>
  <c r="T14" i="7"/>
  <c r="T15" i="7"/>
  <c r="T16" i="7"/>
  <c r="T18" i="7"/>
  <c r="R14" i="7"/>
  <c r="R15" i="7"/>
  <c r="R16" i="7"/>
  <c r="R18" i="7"/>
  <c r="U12" i="7"/>
  <c r="T12" i="7"/>
  <c r="R12" i="7"/>
  <c r="P14" i="7"/>
  <c r="P15" i="7"/>
  <c r="P16" i="7"/>
  <c r="P18" i="7"/>
  <c r="P12" i="7"/>
  <c r="R19" i="7"/>
  <c r="Q19" i="7"/>
  <c r="U19" i="7"/>
  <c r="T19" i="7"/>
  <c r="U57" i="7"/>
  <c r="S57" i="7"/>
  <c r="R57" i="7"/>
  <c r="Q57" i="7"/>
  <c r="P57" i="7"/>
  <c r="M57" i="7"/>
  <c r="L57" i="7"/>
  <c r="K57" i="7"/>
  <c r="J57" i="7"/>
  <c r="G57" i="7"/>
  <c r="F57" i="7"/>
  <c r="E57" i="7"/>
  <c r="D57" i="7"/>
  <c r="O57" i="7"/>
  <c r="O77" i="7"/>
  <c r="I57" i="7"/>
  <c r="I77" i="7"/>
  <c r="U77" i="7"/>
  <c r="N43" i="7"/>
  <c r="N44" i="7"/>
  <c r="L43" i="7"/>
  <c r="J43" i="7"/>
  <c r="J44" i="7"/>
  <c r="H43" i="7"/>
  <c r="F43" i="7"/>
  <c r="F44" i="7"/>
  <c r="L44" i="7"/>
  <c r="L59" i="7"/>
  <c r="M43" i="7"/>
  <c r="K43" i="7"/>
  <c r="K44" i="7"/>
  <c r="D43" i="7"/>
  <c r="H19" i="7"/>
  <c r="F59" i="7"/>
  <c r="D19" i="7"/>
  <c r="D44" i="7"/>
  <c r="D59" i="7"/>
  <c r="H44" i="7"/>
  <c r="H59" i="7"/>
  <c r="R43" i="7"/>
  <c r="R44" i="7"/>
  <c r="S43" i="7"/>
  <c r="S44" i="7"/>
  <c r="P43" i="7"/>
  <c r="Q43" i="7"/>
  <c r="Q44" i="7"/>
  <c r="T43" i="7"/>
  <c r="T44" i="7"/>
  <c r="U43" i="7"/>
  <c r="U44" i="7"/>
  <c r="T65" i="7"/>
  <c r="N59" i="7"/>
  <c r="K59" i="7"/>
  <c r="J59" i="7"/>
  <c r="M19" i="7"/>
  <c r="E43" i="7"/>
  <c r="R59" i="7"/>
  <c r="S59" i="7"/>
  <c r="Q59" i="7"/>
  <c r="P19" i="7"/>
  <c r="P44" i="7"/>
  <c r="T62" i="7"/>
  <c r="T59" i="7"/>
  <c r="E19" i="7"/>
  <c r="E44" i="7"/>
  <c r="I75" i="7"/>
  <c r="I79" i="7"/>
  <c r="I78" i="7"/>
  <c r="M44" i="7"/>
  <c r="T63" i="7"/>
  <c r="G59" i="7"/>
  <c r="E59" i="7"/>
  <c r="I76" i="7"/>
  <c r="M59" i="7"/>
  <c r="O82" i="7"/>
  <c r="I88" i="7"/>
  <c r="O87" i="7"/>
  <c r="O88" i="7"/>
  <c r="O81" i="7"/>
  <c r="U59" i="7"/>
  <c r="Q11" i="7"/>
  <c r="O80" i="7"/>
  <c r="O83" i="7"/>
  <c r="I87" i="7"/>
  <c r="U87" i="7"/>
  <c r="I83" i="7"/>
  <c r="I82" i="7"/>
  <c r="U82" i="7"/>
  <c r="I81" i="7"/>
  <c r="U81" i="7"/>
  <c r="O78" i="7"/>
  <c r="U78" i="7"/>
  <c r="O79" i="7"/>
  <c r="U79" i="7"/>
  <c r="O75" i="7"/>
  <c r="U75" i="7"/>
  <c r="O76" i="7"/>
  <c r="U76" i="7"/>
  <c r="I80" i="7"/>
  <c r="U88" i="7"/>
  <c r="P59" i="7"/>
  <c r="U80" i="7"/>
  <c r="U83" i="7"/>
  <c r="O89" i="7"/>
  <c r="I89" i="7"/>
  <c r="T64" i="7"/>
  <c r="U89" i="7"/>
</calcChain>
</file>

<file path=xl/sharedStrings.xml><?xml version="1.0" encoding="utf-8"?>
<sst xmlns="http://schemas.openxmlformats.org/spreadsheetml/2006/main" count="341" uniqueCount="186">
  <si>
    <t xml:space="preserve"> TANÓRA-, KREDIT- ÉS VIZSGATERV </t>
  </si>
  <si>
    <t>tantárgy kódja</t>
  </si>
  <si>
    <t>tantárgy jellege</t>
  </si>
  <si>
    <t>tanulmányi terület/tantárgy</t>
  </si>
  <si>
    <t>összesen</t>
  </si>
  <si>
    <t>1.</t>
  </si>
  <si>
    <t>2.</t>
  </si>
  <si>
    <t>4.</t>
  </si>
  <si>
    <t>5.</t>
  </si>
  <si>
    <t>elm.</t>
  </si>
  <si>
    <t>gyak.</t>
  </si>
  <si>
    <t>kredit</t>
  </si>
  <si>
    <t>K</t>
  </si>
  <si>
    <t>Kreditet nem képező tantárgyak</t>
  </si>
  <si>
    <t>Kreditet nem képező tantárgyak összesen:</t>
  </si>
  <si>
    <t>SZV</t>
  </si>
  <si>
    <t>SZÁMONKÉRÉSEK ÖSSZESÍTŐ</t>
  </si>
  <si>
    <t>Aláírás (A)</t>
  </si>
  <si>
    <t>Beszámoló (B)</t>
  </si>
  <si>
    <t>Alapvizsga (AV)</t>
  </si>
  <si>
    <t>Komplex vizsga (KO)</t>
  </si>
  <si>
    <t>Szigorlat (S)</t>
  </si>
  <si>
    <t>Kritérium követelmény (KR)</t>
  </si>
  <si>
    <t>FÉLÉVENKÉNT SZÁMONKÉRÉSEK ÖSSZESEN:</t>
  </si>
  <si>
    <t>heti tanóra</t>
  </si>
  <si>
    <t>félévi tanóra</t>
  </si>
  <si>
    <t>ÖSSZES TANÓRARENDI TANÓRA</t>
  </si>
  <si>
    <t>Kollokvium (K)</t>
  </si>
  <si>
    <t>Kollokvium (((zárvizsga tárgy((K(Z)))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</si>
  <si>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</si>
  <si>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</si>
  <si>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</si>
  <si>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</si>
  <si>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</si>
  <si>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</si>
  <si>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</si>
  <si>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Záróvizsga</t>
  </si>
  <si>
    <t>K(Z)</t>
  </si>
  <si>
    <t>Katonai testnevelés I.M</t>
  </si>
  <si>
    <t>Katonai testnevelés II.M</t>
  </si>
  <si>
    <t>érvényes 2020/2021-s tanévtől felmenő rendszerben.</t>
  </si>
  <si>
    <t>teljes idejű képzésben, nappali munkarend szerint tanuló hallgatók részére</t>
  </si>
  <si>
    <t>Diplomamunka védése</t>
  </si>
  <si>
    <t>Diplomamunka tantárgyak összesen:</t>
  </si>
  <si>
    <t>Dr. Remek Éva</t>
  </si>
  <si>
    <t>Műveleti Logisztikai Tanszék</t>
  </si>
  <si>
    <t>Nemzetközi Biztonsági Tanulmányok Tanszék</t>
  </si>
  <si>
    <t>Honvédelmi Jogi és Igazgatási Tanszék</t>
  </si>
  <si>
    <t>Összhaderőnemi Műveleti Tanszék</t>
  </si>
  <si>
    <t>Katonai Vezetéstudományi és Közismereti Tanszék</t>
  </si>
  <si>
    <t>Hadászati Tanszék</t>
  </si>
  <si>
    <t>Diplomamunka, Záróvizsga</t>
  </si>
  <si>
    <t>Törzsanyag tárgyai</t>
  </si>
  <si>
    <t>TÖRZSANYAG ÖSSZESEN</t>
  </si>
  <si>
    <t>Elektronikai Hadviselés Tanszék</t>
  </si>
  <si>
    <t>Biztonsági tanulmányok</t>
  </si>
  <si>
    <t>ÉÉ</t>
  </si>
  <si>
    <t>ÉÉ(Z)</t>
  </si>
  <si>
    <t>GYJ(KR)</t>
  </si>
  <si>
    <t>Évközi értékelés  (ÉÉ)</t>
  </si>
  <si>
    <t>Évközi értékelés (((zárvizsga tárgy((ÉÉ(Z)))</t>
  </si>
  <si>
    <t>Gyakorlati jegy(GYJ)</t>
  </si>
  <si>
    <t>Zárvizsga tárgy(ZV)</t>
  </si>
  <si>
    <t>ZV</t>
  </si>
  <si>
    <t>Gyakorlati jegy (((Kritérium követelmény((GYJ(KR)))</t>
  </si>
  <si>
    <t>KATONAI VEZETŐI MESTERKÉPZÉSI SZAK</t>
  </si>
  <si>
    <t>Katonai humánerőforrás gazdálkodás</t>
  </si>
  <si>
    <t>Katonai műveletek szociológiája</t>
  </si>
  <si>
    <t>Természet- és társadalomtudományi ismeretek</t>
  </si>
  <si>
    <t>Természet- és társadalomtudományi ismeretek öszesen:</t>
  </si>
  <si>
    <t>Katonai műveletek elmélete és gyakorlata</t>
  </si>
  <si>
    <t>Katonai műveletek elmélete és gyakorlata összesen:</t>
  </si>
  <si>
    <t>Szárazföldi erők műveletei I.</t>
  </si>
  <si>
    <t>Szárazföldi erők műveletei II.</t>
  </si>
  <si>
    <t>Légierő műveletei I.</t>
  </si>
  <si>
    <t>Légierő műveletei II.</t>
  </si>
  <si>
    <t>Harctámogatás I.</t>
  </si>
  <si>
    <t>Harctámogatás II.</t>
  </si>
  <si>
    <t>Harci kiszolgáló támogatás I.</t>
  </si>
  <si>
    <t>Harci kiszolgáló támogatás II.</t>
  </si>
  <si>
    <t>Parancsnokok és törzsek felkészítése</t>
  </si>
  <si>
    <t>Modern (katonai) műveletek</t>
  </si>
  <si>
    <t>B</t>
  </si>
  <si>
    <t>Dr. Krizbai János nyá. ezds.</t>
  </si>
  <si>
    <t>Dr. Kiss Zoltán ezds.</t>
  </si>
  <si>
    <t>Műveleti Támogató Tanszék</t>
  </si>
  <si>
    <t>Dr. Horváth Tibor alez.</t>
  </si>
  <si>
    <t>Dr. Berek Tamás alez.</t>
  </si>
  <si>
    <t>Prof. Dr. Szendy István ezds.</t>
  </si>
  <si>
    <t>HKTSKM01</t>
  </si>
  <si>
    <t>HKTSKM02</t>
  </si>
  <si>
    <t>Katonai kommunikáció elmélete és gyakorlata</t>
  </si>
  <si>
    <t>Gerilla elméletek</t>
  </si>
  <si>
    <t>Dr. Forgács Balázs őrgy.</t>
  </si>
  <si>
    <t>Társadalom és hadügy</t>
  </si>
  <si>
    <t>Szakmai (csapat-) gyakorlat</t>
  </si>
  <si>
    <t>Diplomamunka készítés II.</t>
  </si>
  <si>
    <t>3.</t>
  </si>
  <si>
    <t>Hadtudományi és hadelméleti ismeretek</t>
  </si>
  <si>
    <t>Hadtudományi és hadelméleti ismeretek öszesen:</t>
  </si>
  <si>
    <t>Hadművészet története</t>
  </si>
  <si>
    <t>Honvédelmi igazgatás</t>
  </si>
  <si>
    <t>Honvédelmi jog</t>
  </si>
  <si>
    <t>Dr. Petruska Ferenc alez.</t>
  </si>
  <si>
    <t>Hadtörténelmi, Filozófiai és Kultúrtörténeti Tanszék</t>
  </si>
  <si>
    <t>Dr. Négyesi Lajos ezds.</t>
  </si>
  <si>
    <t>Hadtáp, Pénzügyi és Katonai Közlekedési Tanszék</t>
  </si>
  <si>
    <t>Dr. Taksás Balázs szds.</t>
  </si>
  <si>
    <t>Prof. Dr. Krajnc Zoltán ezds.</t>
  </si>
  <si>
    <t>Szabadon választható 1.</t>
  </si>
  <si>
    <t>Szabadon választható 2.</t>
  </si>
  <si>
    <t>6.</t>
  </si>
  <si>
    <t>Dr. Szak Andrea</t>
  </si>
  <si>
    <t>HKHATM321</t>
  </si>
  <si>
    <t>HKHATM325</t>
  </si>
  <si>
    <t>HKHATM901</t>
  </si>
  <si>
    <t>HKHATM801</t>
  </si>
  <si>
    <t>HKHATM810</t>
  </si>
  <si>
    <t>HKHATM809</t>
  </si>
  <si>
    <t>HKHATM700</t>
  </si>
  <si>
    <t>HKHATM701</t>
  </si>
  <si>
    <t>HKHATM709</t>
  </si>
  <si>
    <t>HKHATM600</t>
  </si>
  <si>
    <t>HKHATM601</t>
  </si>
  <si>
    <t>HKHATM602</t>
  </si>
  <si>
    <t>HKHATM902</t>
  </si>
  <si>
    <t>HKHATM903</t>
  </si>
  <si>
    <t>HKHATM904</t>
  </si>
  <si>
    <t>HKKVKM04</t>
  </si>
  <si>
    <t>HKHATM201</t>
  </si>
  <si>
    <t>HKHPKM02</t>
  </si>
  <si>
    <t>Védelemgazdaságtan-MKV</t>
  </si>
  <si>
    <t>HKHATM603</t>
  </si>
  <si>
    <t>HKHATM900</t>
  </si>
  <si>
    <t>HKINFM27</t>
  </si>
  <si>
    <t>Védelmi informatika</t>
  </si>
  <si>
    <t>HKHATM328</t>
  </si>
  <si>
    <t>Hadijáték tervezés</t>
  </si>
  <si>
    <t>Kritikus infrastruktúra (védett létesítmények)</t>
  </si>
  <si>
    <t>Harangi-Tóth Zoltán őrgy.</t>
  </si>
  <si>
    <t>Katonai Testnevelési és Sportközpont</t>
  </si>
  <si>
    <t>Bánszki Gábor alez.</t>
  </si>
  <si>
    <t>Informatikai Tanszék</t>
  </si>
  <si>
    <t>Dr. Négyesi Imre alez.</t>
  </si>
  <si>
    <t>Diplomamunka készítés I.</t>
  </si>
  <si>
    <t>HKKVKM06</t>
  </si>
  <si>
    <t>HKKVKM05</t>
  </si>
  <si>
    <t>Részleges törzsgyakorlás</t>
  </si>
  <si>
    <t>HKHATM802</t>
  </si>
  <si>
    <t>HKHATM708</t>
  </si>
  <si>
    <t>Komplex problémamegoldó gyakorlás</t>
  </si>
  <si>
    <t>HKEHVM64</t>
  </si>
  <si>
    <t>Komplex stratégiai és műveleti környezet</t>
  </si>
  <si>
    <t>Konfliktuskezelés</t>
  </si>
  <si>
    <t>HKHFKTM01</t>
  </si>
  <si>
    <t>Katonai stratégiák elmélete és gyakorlata</t>
  </si>
  <si>
    <t>Dr. Haig Zsolt ezds.</t>
  </si>
  <si>
    <t>HKOMTL01</t>
  </si>
  <si>
    <t>HKOMTL02</t>
  </si>
  <si>
    <t>HKMTTM20</t>
  </si>
  <si>
    <t>HKMTTM21</t>
  </si>
  <si>
    <t>HKMLTM101</t>
  </si>
  <si>
    <t>HKMLTM102</t>
  </si>
  <si>
    <t>Törzsszolgálat és törzsmunka alapjai</t>
  </si>
  <si>
    <t>Katonai kiképzés és felkészítés</t>
  </si>
  <si>
    <t>Harcászati szintű katonai döntéshozatal</t>
  </si>
  <si>
    <t>Gyakorlati hadműveleti harcászati felkészítés</t>
  </si>
  <si>
    <t>Dr. Derzsényi Attila alez.</t>
  </si>
  <si>
    <t>GyJ</t>
  </si>
  <si>
    <t>HKHFKTM04</t>
  </si>
  <si>
    <t>HKHJITM075</t>
  </si>
  <si>
    <t>HKHFKTM02</t>
  </si>
  <si>
    <t>Információs műveletek KM</t>
  </si>
  <si>
    <t>HNBTTM005 </t>
  </si>
  <si>
    <t>Dr. Bolgár Judit ny. ezredes</t>
  </si>
  <si>
    <t>Theories of Insurgency and Counterinsurgency</t>
  </si>
  <si>
    <t>Aspets of Asymmtery in War</t>
  </si>
  <si>
    <t>Theory of Allied Joint Operations</t>
  </si>
  <si>
    <t>Dr. Jobbágy Zoltán erds.</t>
  </si>
  <si>
    <t>B(Z)</t>
  </si>
  <si>
    <t>Beszámoló (B(Z))</t>
  </si>
  <si>
    <t>Holecz József alezredes</t>
  </si>
  <si>
    <t>HKHATM329</t>
  </si>
  <si>
    <t>HKHATM330</t>
  </si>
  <si>
    <t>HKHATM331</t>
  </si>
  <si>
    <t>HKHATM327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</si>
</sst>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2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2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4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4" fillId="0" borderId="0" applyFill="0" applyBorder="0" applyAlignment="0" applyProtection="0"/>
    <xf numFmtId="0" fontId="36" fillId="0" borderId="0"/>
    <xf numFmtId="0" fontId="2" fillId="0" borderId="0"/>
    <xf numFmtId="0" fontId="1" fillId="0" borderId="0"/>
    <xf numFmtId="0" fontId="38" fillId="0" borderId="0"/>
    <xf numFmtId="0" fontId="34" fillId="0" borderId="0"/>
  </cellStyleXfs>
  <cellXfs count="325">
    <xf numFmtId="0" fontId="0" fillId="0" borderId="0" xfId="0"/>
    <xf numFmtId="0" fontId="21" fillId="0" borderId="0" xfId="40" applyFont="1" applyAlignment="1">
      <alignment horizontal="left"/>
    </xf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9" fillId="0" borderId="0" xfId="40" applyFont="1"/>
    <xf numFmtId="1" fontId="21" fillId="4" borderId="17" xfId="40" applyNumberFormat="1" applyFont="1" applyFill="1" applyBorder="1" applyAlignment="1" applyProtection="1">
      <alignment horizontal="center"/>
    </xf>
    <xf numFmtId="1" fontId="21" fillId="4" borderId="14" xfId="40" applyNumberFormat="1" applyFont="1" applyFill="1" applyBorder="1" applyAlignment="1" applyProtection="1">
      <alignment horizontal="center"/>
    </xf>
    <xf numFmtId="1" fontId="21" fillId="4" borderId="15" xfId="40" applyNumberFormat="1" applyFont="1" applyFill="1" applyBorder="1" applyAlignment="1" applyProtection="1">
      <alignment horizontal="center"/>
    </xf>
    <xf numFmtId="0" fontId="21" fillId="0" borderId="16" xfId="40" applyFont="1" applyFill="1" applyBorder="1" applyAlignment="1" applyProtection="1">
      <alignment horizontal="center"/>
      <protection locked="0"/>
    </xf>
    <xf numFmtId="0" fontId="21" fillId="0" borderId="20" xfId="40" applyFont="1" applyFill="1" applyBorder="1" applyAlignment="1" applyProtection="1">
      <alignment horizontal="center"/>
      <protection locked="0"/>
    </xf>
    <xf numFmtId="0" fontId="27" fillId="4" borderId="21" xfId="40" applyFont="1" applyFill="1" applyBorder="1" applyAlignment="1" applyProtection="1">
      <alignment horizontal="left"/>
    </xf>
    <xf numFmtId="0" fontId="27" fillId="4" borderId="10" xfId="40" applyFont="1" applyFill="1" applyBorder="1" applyProtection="1"/>
    <xf numFmtId="1" fontId="23" fillId="4" borderId="10" xfId="40" applyNumberFormat="1" applyFont="1" applyFill="1" applyBorder="1" applyAlignment="1" applyProtection="1">
      <alignment horizontal="center"/>
    </xf>
    <xf numFmtId="0" fontId="26" fillId="4" borderId="24" xfId="40" applyFont="1" applyFill="1" applyBorder="1" applyAlignment="1" applyProtection="1">
      <alignment horizontal="center"/>
    </xf>
    <xf numFmtId="0" fontId="27" fillId="4" borderId="25" xfId="40" applyFont="1" applyFill="1" applyBorder="1" applyProtection="1"/>
    <xf numFmtId="1" fontId="21" fillId="0" borderId="17" xfId="40" applyNumberFormat="1" applyFont="1" applyFill="1" applyBorder="1" applyAlignment="1" applyProtection="1">
      <alignment horizontal="center"/>
      <protection locked="0"/>
    </xf>
    <xf numFmtId="1" fontId="21" fillId="0" borderId="18" xfId="40" applyNumberFormat="1" applyFont="1" applyFill="1" applyBorder="1" applyAlignment="1" applyProtection="1">
      <alignment horizontal="center"/>
      <protection locked="0"/>
    </xf>
    <xf numFmtId="0" fontId="23" fillId="4" borderId="24" xfId="40" applyFont="1" applyFill="1" applyBorder="1" applyAlignment="1" applyProtection="1">
      <alignment horizontal="center"/>
    </xf>
    <xf numFmtId="0" fontId="30" fillId="4" borderId="25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7" xfId="40" applyFont="1" applyFill="1" applyBorder="1" applyAlignment="1" applyProtection="1">
      <alignment horizontal="center"/>
    </xf>
    <xf numFmtId="1" fontId="21" fillId="4" borderId="32" xfId="40" applyNumberFormat="1" applyFont="1" applyFill="1" applyBorder="1" applyAlignment="1" applyProtection="1">
      <alignment horizontal="center"/>
    </xf>
    <xf numFmtId="1" fontId="21" fillId="4" borderId="33" xfId="40" applyNumberFormat="1" applyFont="1" applyFill="1" applyBorder="1" applyAlignment="1" applyProtection="1">
      <alignment horizontal="center"/>
    </xf>
    <xf numFmtId="0" fontId="30" fillId="4" borderId="32" xfId="40" applyFont="1" applyFill="1" applyBorder="1" applyAlignment="1" applyProtection="1">
      <alignment horizontal="center"/>
    </xf>
    <xf numFmtId="0" fontId="21" fillId="4" borderId="34" xfId="40" applyFont="1" applyFill="1" applyBorder="1" applyAlignment="1" applyProtection="1">
      <alignment horizontal="left" vertical="center" wrapText="1"/>
    </xf>
    <xf numFmtId="0" fontId="21" fillId="4" borderId="35" xfId="40" applyFont="1" applyFill="1" applyBorder="1" applyAlignment="1" applyProtection="1">
      <alignment horizontal="center"/>
    </xf>
    <xf numFmtId="0" fontId="23" fillId="4" borderId="36" xfId="40" applyFont="1" applyFill="1" applyBorder="1" applyAlignment="1" applyProtection="1">
      <alignment horizontal="center"/>
    </xf>
    <xf numFmtId="1" fontId="23" fillId="4" borderId="35" xfId="40" applyNumberFormat="1" applyFont="1" applyFill="1" applyBorder="1" applyAlignment="1" applyProtection="1">
      <alignment horizontal="center"/>
    </xf>
    <xf numFmtId="0" fontId="31" fillId="24" borderId="34" xfId="40" applyFont="1" applyFill="1" applyBorder="1" applyAlignment="1" applyProtection="1">
      <alignment horizontal="left" vertical="center" wrapText="1"/>
    </xf>
    <xf numFmtId="0" fontId="31" fillId="24" borderId="35" xfId="40" applyFont="1" applyFill="1" applyBorder="1" applyAlignment="1" applyProtection="1">
      <alignment horizontal="center"/>
    </xf>
    <xf numFmtId="0" fontId="25" fillId="24" borderId="37" xfId="40" applyFont="1" applyFill="1" applyBorder="1" applyAlignment="1" applyProtection="1">
      <alignment horizontal="center" vertical="center"/>
    </xf>
    <xf numFmtId="0" fontId="32" fillId="0" borderId="0" xfId="40" applyFont="1"/>
    <xf numFmtId="0" fontId="16" fillId="0" borderId="0" xfId="40" applyBorder="1"/>
    <xf numFmtId="1" fontId="21" fillId="4" borderId="13" xfId="40" applyNumberFormat="1" applyFont="1" applyFill="1" applyBorder="1" applyAlignment="1" applyProtection="1">
      <alignment horizontal="center"/>
    </xf>
    <xf numFmtId="1" fontId="21" fillId="0" borderId="16" xfId="40" applyNumberFormat="1" applyFont="1" applyFill="1" applyBorder="1" applyAlignment="1" applyProtection="1">
      <alignment horizontal="center"/>
      <protection locked="0"/>
    </xf>
    <xf numFmtId="0" fontId="30" fillId="4" borderId="43" xfId="40" applyFont="1" applyFill="1" applyBorder="1" applyAlignment="1" applyProtection="1">
      <alignment horizontal="center"/>
    </xf>
    <xf numFmtId="0" fontId="21" fillId="4" borderId="43" xfId="40" applyFont="1" applyFill="1" applyBorder="1" applyProtection="1"/>
    <xf numFmtId="0" fontId="21" fillId="4" borderId="14" xfId="40" applyFont="1" applyFill="1" applyBorder="1" applyAlignment="1" applyProtection="1">
      <alignment horizontal="center"/>
    </xf>
    <xf numFmtId="0" fontId="21" fillId="4" borderId="17" xfId="40" applyFont="1" applyFill="1" applyBorder="1" applyProtection="1"/>
    <xf numFmtId="1" fontId="21" fillId="4" borderId="20" xfId="40" applyNumberFormat="1" applyFont="1" applyFill="1" applyBorder="1" applyAlignment="1" applyProtection="1">
      <alignment horizontal="center"/>
    </xf>
    <xf numFmtId="1" fontId="21" fillId="4" borderId="47" xfId="40" applyNumberFormat="1" applyFont="1" applyFill="1" applyBorder="1" applyAlignment="1" applyProtection="1">
      <alignment horizontal="center"/>
    </xf>
    <xf numFmtId="1" fontId="21" fillId="4" borderId="16" xfId="40" applyNumberFormat="1" applyFont="1" applyFill="1" applyBorder="1" applyAlignment="1" applyProtection="1">
      <alignment horizontal="center"/>
    </xf>
    <xf numFmtId="1" fontId="21" fillId="4" borderId="48" xfId="40" applyNumberFormat="1" applyFont="1" applyFill="1" applyBorder="1" applyAlignment="1" applyProtection="1">
      <alignment horizontal="center"/>
    </xf>
    <xf numFmtId="0" fontId="21" fillId="4" borderId="14" xfId="40" applyFont="1" applyFill="1" applyBorder="1" applyAlignment="1" applyProtection="1">
      <alignment horizontal="left"/>
    </xf>
    <xf numFmtId="0" fontId="28" fillId="4" borderId="17" xfId="40" applyFont="1" applyFill="1" applyBorder="1" applyProtection="1"/>
    <xf numFmtId="0" fontId="21" fillId="4" borderId="31" xfId="40" applyFont="1" applyFill="1" applyBorder="1" applyAlignment="1" applyProtection="1">
      <alignment horizontal="left"/>
    </xf>
    <xf numFmtId="0" fontId="21" fillId="4" borderId="32" xfId="40" applyFont="1" applyFill="1" applyBorder="1" applyProtection="1"/>
    <xf numFmtId="1" fontId="21" fillId="4" borderId="49" xfId="40" applyNumberFormat="1" applyFont="1" applyFill="1" applyBorder="1" applyAlignment="1" applyProtection="1">
      <alignment horizontal="center"/>
    </xf>
    <xf numFmtId="1" fontId="21" fillId="4" borderId="29" xfId="40" applyNumberFormat="1" applyFont="1" applyFill="1" applyBorder="1" applyAlignment="1" applyProtection="1">
      <alignment horizontal="center"/>
    </xf>
    <xf numFmtId="1" fontId="21" fillId="4" borderId="50" xfId="40" applyNumberFormat="1" applyFont="1" applyFill="1" applyBorder="1" applyAlignment="1" applyProtection="1">
      <alignment horizontal="center"/>
    </xf>
    <xf numFmtId="0" fontId="21" fillId="4" borderId="51" xfId="40" applyFont="1" applyFill="1" applyBorder="1" applyAlignment="1" applyProtection="1">
      <alignment horizontal="left"/>
    </xf>
    <xf numFmtId="1" fontId="21" fillId="4" borderId="44" xfId="40" applyNumberFormat="1" applyFont="1" applyFill="1" applyBorder="1" applyAlignment="1" applyProtection="1">
      <alignment horizontal="center"/>
    </xf>
    <xf numFmtId="1" fontId="21" fillId="4" borderId="53" xfId="40" applyNumberFormat="1" applyFont="1" applyFill="1" applyBorder="1" applyAlignment="1" applyProtection="1">
      <alignment horizontal="center"/>
    </xf>
    <xf numFmtId="1" fontId="21" fillId="4" borderId="54" xfId="40" applyNumberFormat="1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left"/>
    </xf>
    <xf numFmtId="0" fontId="28" fillId="0" borderId="0" xfId="40" applyFont="1" applyFill="1" applyBorder="1"/>
    <xf numFmtId="0" fontId="21" fillId="0" borderId="0" xfId="40" applyFont="1" applyFill="1" applyAlignment="1">
      <alignment horizontal="left"/>
    </xf>
    <xf numFmtId="0" fontId="25" fillId="24" borderId="34" xfId="40" applyFont="1" applyFill="1" applyBorder="1" applyAlignment="1" applyProtection="1">
      <alignment horizontal="center" vertical="center"/>
    </xf>
    <xf numFmtId="0" fontId="25" fillId="24" borderId="35" xfId="0" applyFont="1" applyFill="1" applyBorder="1" applyAlignment="1">
      <alignment horizontal="center" vertical="center"/>
    </xf>
    <xf numFmtId="0" fontId="33" fillId="0" borderId="0" xfId="40" applyFont="1"/>
    <xf numFmtId="0" fontId="21" fillId="25" borderId="66" xfId="40" applyFont="1" applyFill="1" applyBorder="1" applyAlignment="1" applyProtection="1">
      <alignment horizontal="center"/>
    </xf>
    <xf numFmtId="0" fontId="21" fillId="25" borderId="67" xfId="40" applyFont="1" applyFill="1" applyBorder="1" applyAlignment="1" applyProtection="1">
      <alignment horizontal="center"/>
    </xf>
    <xf numFmtId="0" fontId="21" fillId="0" borderId="15" xfId="39" applyNumberFormat="1" applyFont="1" applyBorder="1" applyAlignment="1" applyProtection="1">
      <alignment horizontal="center"/>
      <protection locked="0"/>
    </xf>
    <xf numFmtId="0" fontId="21" fillId="0" borderId="17" xfId="39" applyFont="1" applyBorder="1" applyAlignment="1" applyProtection="1">
      <alignment horizontal="center"/>
      <protection locked="0"/>
    </xf>
    <xf numFmtId="0" fontId="21" fillId="0" borderId="18" xfId="39" applyNumberFormat="1" applyFont="1" applyBorder="1" applyAlignment="1" applyProtection="1">
      <alignment horizontal="center"/>
      <protection locked="0"/>
    </xf>
    <xf numFmtId="0" fontId="21" fillId="0" borderId="16" xfId="39" applyNumberFormat="1" applyFont="1" applyBorder="1" applyAlignment="1" applyProtection="1">
      <alignment horizontal="center"/>
      <protection locked="0"/>
    </xf>
    <xf numFmtId="0" fontId="30" fillId="25" borderId="67" xfId="40" applyFont="1" applyFill="1" applyBorder="1" applyAlignment="1" applyProtection="1">
      <alignment horizontal="center"/>
    </xf>
    <xf numFmtId="0" fontId="30" fillId="25" borderId="69" xfId="40" applyFont="1" applyFill="1" applyBorder="1" applyAlignment="1" applyProtection="1">
      <alignment horizontal="center"/>
    </xf>
    <xf numFmtId="0" fontId="35" fillId="0" borderId="0" xfId="40" applyFont="1"/>
    <xf numFmtId="0" fontId="21" fillId="4" borderId="13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1" fontId="23" fillId="4" borderId="21" xfId="40" applyNumberFormat="1" applyFont="1" applyFill="1" applyBorder="1" applyAlignment="1" applyProtection="1">
      <alignment horizontal="center"/>
    </xf>
    <xf numFmtId="1" fontId="23" fillId="4" borderId="26" xfId="40" applyNumberFormat="1" applyFont="1" applyFill="1" applyBorder="1" applyAlignment="1" applyProtection="1">
      <alignment horizontal="center"/>
    </xf>
    <xf numFmtId="1" fontId="37" fillId="4" borderId="27" xfId="40" applyNumberFormat="1" applyFont="1" applyFill="1" applyBorder="1" applyAlignment="1" applyProtection="1">
      <alignment horizontal="center"/>
    </xf>
    <xf numFmtId="1" fontId="23" fillId="4" borderId="27" xfId="40" applyNumberFormat="1" applyFont="1" applyFill="1" applyBorder="1" applyAlignment="1" applyProtection="1">
      <alignment horizontal="center"/>
    </xf>
    <xf numFmtId="0" fontId="23" fillId="4" borderId="27" xfId="40" applyFont="1" applyFill="1" applyBorder="1" applyProtection="1"/>
    <xf numFmtId="1" fontId="23" fillId="24" borderId="35" xfId="0" applyNumberFormat="1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1" fontId="23" fillId="4" borderId="38" xfId="40" applyNumberFormat="1" applyFont="1" applyFill="1" applyBorder="1" applyAlignment="1" applyProtection="1">
      <alignment horizontal="center"/>
    </xf>
    <xf numFmtId="1" fontId="21" fillId="4" borderId="35" xfId="40" applyNumberFormat="1" applyFont="1" applyFill="1" applyBorder="1" applyAlignment="1" applyProtection="1">
      <alignment horizontal="center"/>
    </xf>
    <xf numFmtId="1" fontId="23" fillId="4" borderId="34" xfId="40" applyNumberFormat="1" applyFont="1" applyFill="1" applyBorder="1" applyAlignment="1" applyProtection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1" xfId="40" applyFont="1" applyFill="1" applyBorder="1" applyProtection="1"/>
    <xf numFmtId="0" fontId="21" fillId="4" borderId="42" xfId="40" applyFont="1" applyFill="1" applyBorder="1" applyProtection="1"/>
    <xf numFmtId="0" fontId="21" fillId="4" borderId="45" xfId="40" applyFont="1" applyFill="1" applyBorder="1" applyProtection="1"/>
    <xf numFmtId="0" fontId="21" fillId="4" borderId="46" xfId="40" applyFont="1" applyFill="1" applyBorder="1" applyProtection="1"/>
    <xf numFmtId="1" fontId="21" fillId="4" borderId="19" xfId="40" applyNumberFormat="1" applyFont="1" applyFill="1" applyBorder="1" applyProtection="1"/>
    <xf numFmtId="0" fontId="21" fillId="4" borderId="20" xfId="40" applyFont="1" applyFill="1" applyBorder="1" applyProtection="1"/>
    <xf numFmtId="0" fontId="21" fillId="4" borderId="47" xfId="40" applyFont="1" applyFill="1" applyBorder="1" applyProtection="1"/>
    <xf numFmtId="0" fontId="21" fillId="4" borderId="15" xfId="40" applyFont="1" applyFill="1" applyBorder="1" applyProtection="1"/>
    <xf numFmtId="0" fontId="21" fillId="4" borderId="48" xfId="40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4" fillId="4" borderId="0" xfId="40" applyFont="1" applyFill="1" applyBorder="1" applyAlignment="1" applyProtection="1">
      <alignment horizontal="center"/>
    </xf>
    <xf numFmtId="0" fontId="21" fillId="0" borderId="15" xfId="39" applyNumberFormat="1" applyFont="1" applyFill="1" applyBorder="1" applyAlignment="1" applyProtection="1">
      <alignment horizontal="center"/>
      <protection locked="0"/>
    </xf>
    <xf numFmtId="0" fontId="21" fillId="0" borderId="18" xfId="39" applyNumberFormat="1" applyFont="1" applyFill="1" applyBorder="1" applyAlignment="1" applyProtection="1">
      <alignment horizontal="center"/>
      <protection locked="0"/>
    </xf>
    <xf numFmtId="0" fontId="21" fillId="0" borderId="17" xfId="39" applyFont="1" applyFill="1" applyBorder="1" applyAlignment="1" applyProtection="1">
      <alignment horizontal="center"/>
      <protection locked="0"/>
    </xf>
    <xf numFmtId="0" fontId="21" fillId="4" borderId="40" xfId="40" applyFont="1" applyFill="1" applyBorder="1" applyProtection="1"/>
    <xf numFmtId="1" fontId="21" fillId="4" borderId="20" xfId="40" applyNumberFormat="1" applyFont="1" applyFill="1" applyBorder="1" applyAlignment="1" applyProtection="1">
      <alignment horizontal="center" vertical="center" shrinkToFit="1"/>
    </xf>
    <xf numFmtId="0" fontId="21" fillId="0" borderId="14" xfId="40" applyFont="1" applyFill="1" applyBorder="1" applyAlignment="1" applyProtection="1">
      <alignment horizontal="center"/>
      <protection locked="0"/>
    </xf>
    <xf numFmtId="0" fontId="21" fillId="0" borderId="16" xfId="40" applyFont="1" applyFill="1" applyBorder="1" applyAlignment="1" applyProtection="1">
      <alignment wrapText="1"/>
      <protection locked="0"/>
    </xf>
    <xf numFmtId="1" fontId="23" fillId="4" borderId="79" xfId="40" applyNumberFormat="1" applyFont="1" applyFill="1" applyBorder="1" applyAlignment="1" applyProtection="1">
      <alignment horizontal="center"/>
    </xf>
    <xf numFmtId="1" fontId="37" fillId="4" borderId="80" xfId="40" applyNumberFormat="1" applyFont="1" applyFill="1" applyBorder="1" applyAlignment="1" applyProtection="1">
      <alignment horizontal="center"/>
    </xf>
    <xf numFmtId="0" fontId="21" fillId="25" borderId="69" xfId="40" applyFont="1" applyFill="1" applyBorder="1" applyAlignment="1" applyProtection="1">
      <alignment horizontal="center"/>
    </xf>
    <xf numFmtId="1" fontId="21" fillId="4" borderId="70" xfId="40" applyNumberFormat="1" applyFont="1" applyFill="1" applyBorder="1" applyAlignment="1" applyProtection="1">
      <alignment horizontal="center"/>
    </xf>
    <xf numFmtId="0" fontId="27" fillId="4" borderId="84" xfId="40" applyFont="1" applyFill="1" applyBorder="1" applyAlignment="1" applyProtection="1">
      <alignment horizontal="left"/>
    </xf>
    <xf numFmtId="0" fontId="27" fillId="4" borderId="85" xfId="40" applyFont="1" applyFill="1" applyBorder="1" applyProtection="1"/>
    <xf numFmtId="0" fontId="26" fillId="4" borderId="86" xfId="40" applyFont="1" applyFill="1" applyBorder="1" applyAlignment="1" applyProtection="1">
      <alignment horizontal="center"/>
    </xf>
    <xf numFmtId="0" fontId="25" fillId="24" borderId="87" xfId="0" applyFont="1" applyFill="1" applyBorder="1" applyAlignment="1">
      <alignment horizontal="center" vertical="center" wrapText="1"/>
    </xf>
    <xf numFmtId="0" fontId="23" fillId="4" borderId="88" xfId="40" applyFont="1" applyFill="1" applyBorder="1" applyAlignment="1" applyProtection="1">
      <alignment horizontal="center"/>
    </xf>
    <xf numFmtId="0" fontId="21" fillId="4" borderId="89" xfId="40" applyFont="1" applyFill="1" applyBorder="1" applyAlignment="1" applyProtection="1">
      <alignment horizontal="center"/>
    </xf>
    <xf numFmtId="1" fontId="23" fillId="24" borderId="38" xfId="0" applyNumberFormat="1" applyFont="1" applyFill="1" applyBorder="1" applyAlignment="1">
      <alignment horizontal="center" vertical="center"/>
    </xf>
    <xf numFmtId="1" fontId="23" fillId="24" borderId="90" xfId="0" applyNumberFormat="1" applyFont="1" applyFill="1" applyBorder="1" applyAlignment="1">
      <alignment horizontal="center" vertical="center"/>
    </xf>
    <xf numFmtId="1" fontId="23" fillId="4" borderId="91" xfId="40" applyNumberFormat="1" applyFont="1" applyFill="1" applyBorder="1" applyAlignment="1" applyProtection="1">
      <alignment horizontal="center"/>
    </xf>
    <xf numFmtId="1" fontId="23" fillId="4" borderId="92" xfId="40" applyNumberFormat="1" applyFont="1" applyFill="1" applyBorder="1" applyAlignment="1" applyProtection="1">
      <alignment horizontal="center"/>
    </xf>
    <xf numFmtId="0" fontId="37" fillId="4" borderId="93" xfId="40" applyFont="1" applyFill="1" applyBorder="1" applyAlignment="1" applyProtection="1">
      <alignment horizontal="center"/>
    </xf>
    <xf numFmtId="1" fontId="23" fillId="24" borderId="81" xfId="0" applyNumberFormat="1" applyFont="1" applyFill="1" applyBorder="1" applyAlignment="1">
      <alignment horizontal="center" vertical="center"/>
    </xf>
    <xf numFmtId="1" fontId="23" fillId="4" borderId="95" xfId="40" applyNumberFormat="1" applyFont="1" applyFill="1" applyBorder="1" applyAlignment="1" applyProtection="1">
      <alignment horizontal="center"/>
    </xf>
    <xf numFmtId="0" fontId="21" fillId="4" borderId="74" xfId="40" applyFont="1" applyFill="1" applyBorder="1" applyAlignment="1" applyProtection="1">
      <alignment vertical="center" wrapText="1"/>
    </xf>
    <xf numFmtId="0" fontId="21" fillId="4" borderId="36" xfId="40" applyFont="1" applyFill="1" applyBorder="1" applyAlignment="1" applyProtection="1">
      <alignment vertical="center" wrapText="1"/>
    </xf>
    <xf numFmtId="1" fontId="23" fillId="4" borderId="97" xfId="40" applyNumberFormat="1" applyFont="1" applyFill="1" applyBorder="1" applyAlignment="1" applyProtection="1">
      <alignment horizontal="center"/>
    </xf>
    <xf numFmtId="1" fontId="23" fillId="4" borderId="100" xfId="40" applyNumberFormat="1" applyFont="1" applyFill="1" applyBorder="1" applyAlignment="1" applyProtection="1">
      <alignment horizontal="center"/>
    </xf>
    <xf numFmtId="1" fontId="23" fillId="4" borderId="101" xfId="40" applyNumberFormat="1" applyFont="1" applyFill="1" applyBorder="1" applyAlignment="1" applyProtection="1">
      <alignment horizontal="center"/>
    </xf>
    <xf numFmtId="1" fontId="21" fillId="4" borderId="101" xfId="40" applyNumberFormat="1" applyFont="1" applyFill="1" applyBorder="1" applyAlignment="1" applyProtection="1">
      <alignment horizontal="center"/>
    </xf>
    <xf numFmtId="0" fontId="39" fillId="26" borderId="66" xfId="0" applyFont="1" applyFill="1" applyBorder="1" applyAlignment="1">
      <alignment vertical="center"/>
    </xf>
    <xf numFmtId="0" fontId="23" fillId="4" borderId="107" xfId="40" applyFont="1" applyFill="1" applyBorder="1" applyAlignment="1" applyProtection="1">
      <alignment horizontal="center" textRotation="90" wrapText="1"/>
    </xf>
    <xf numFmtId="0" fontId="23" fillId="4" borderId="32" xfId="40" applyFont="1" applyFill="1" applyBorder="1" applyAlignment="1" applyProtection="1">
      <alignment horizontal="center" textRotation="90" wrapText="1"/>
    </xf>
    <xf numFmtId="0" fontId="26" fillId="4" borderId="77" xfId="40" applyFont="1" applyFill="1" applyBorder="1" applyAlignment="1" applyProtection="1">
      <alignment horizontal="center"/>
    </xf>
    <xf numFmtId="0" fontId="27" fillId="4" borderId="13" xfId="40" applyFont="1" applyFill="1" applyBorder="1" applyProtection="1"/>
    <xf numFmtId="0" fontId="21" fillId="4" borderId="77" xfId="40" applyFont="1" applyFill="1" applyBorder="1" applyProtection="1"/>
    <xf numFmtId="0" fontId="23" fillId="4" borderId="108" xfId="40" applyFont="1" applyFill="1" applyBorder="1" applyAlignment="1" applyProtection="1">
      <alignment horizontal="center" vertical="center" textRotation="90"/>
    </xf>
    <xf numFmtId="0" fontId="24" fillId="4" borderId="109" xfId="40" applyFont="1" applyFill="1" applyBorder="1" applyAlignment="1" applyProtection="1">
      <alignment horizontal="center" vertical="center" textRotation="90"/>
    </xf>
    <xf numFmtId="0" fontId="25" fillId="4" borderId="110" xfId="40" applyFont="1" applyFill="1" applyBorder="1" applyAlignment="1" applyProtection="1">
      <alignment horizontal="center" vertical="center"/>
    </xf>
    <xf numFmtId="0" fontId="23" fillId="4" borderId="110" xfId="40" applyFont="1" applyFill="1" applyBorder="1" applyAlignment="1" applyProtection="1">
      <alignment horizontal="center" textRotation="90" wrapText="1"/>
    </xf>
    <xf numFmtId="0" fontId="23" fillId="4" borderId="110" xfId="40" applyFont="1" applyFill="1" applyBorder="1" applyAlignment="1" applyProtection="1">
      <alignment horizontal="center" textRotation="90"/>
    </xf>
    <xf numFmtId="0" fontId="23" fillId="4" borderId="109" xfId="40" applyFont="1" applyFill="1" applyBorder="1" applyAlignment="1" applyProtection="1">
      <alignment horizontal="center" textRotation="90" wrapText="1"/>
    </xf>
    <xf numFmtId="0" fontId="23" fillId="4" borderId="111" xfId="40" applyFont="1" applyFill="1" applyBorder="1" applyAlignment="1" applyProtection="1">
      <alignment horizontal="center" textRotation="90"/>
    </xf>
    <xf numFmtId="0" fontId="23" fillId="4" borderId="111" xfId="40" applyFont="1" applyFill="1" applyBorder="1" applyAlignment="1" applyProtection="1">
      <alignment horizontal="center" textRotation="90" wrapText="1"/>
    </xf>
    <xf numFmtId="0" fontId="37" fillId="4" borderId="112" xfId="40" applyFont="1" applyFill="1" applyBorder="1" applyAlignment="1" applyProtection="1">
      <alignment horizontal="center" textRotation="90" wrapText="1"/>
    </xf>
    <xf numFmtId="0" fontId="23" fillId="4" borderId="113" xfId="40" applyFont="1" applyFill="1" applyBorder="1" applyAlignment="1" applyProtection="1">
      <alignment horizontal="center" textRotation="90" wrapText="1"/>
    </xf>
    <xf numFmtId="0" fontId="21" fillId="27" borderId="67" xfId="40" applyFont="1" applyFill="1" applyBorder="1" applyAlignment="1" applyProtection="1">
      <alignment horizontal="center"/>
    </xf>
    <xf numFmtId="1" fontId="21" fillId="27" borderId="17" xfId="40" applyNumberFormat="1" applyFont="1" applyFill="1" applyBorder="1" applyAlignment="1" applyProtection="1">
      <alignment horizontal="center"/>
    </xf>
    <xf numFmtId="1" fontId="21" fillId="28" borderId="17" xfId="40" applyNumberFormat="1" applyFont="1" applyFill="1" applyBorder="1" applyAlignment="1" applyProtection="1">
      <alignment horizontal="center"/>
    </xf>
    <xf numFmtId="1" fontId="23" fillId="4" borderId="115" xfId="40" applyNumberFormat="1" applyFont="1" applyFill="1" applyBorder="1" applyAlignment="1" applyProtection="1">
      <alignment horizontal="center"/>
    </xf>
    <xf numFmtId="1" fontId="21" fillId="4" borderId="40" xfId="40" applyNumberFormat="1" applyFont="1" applyFill="1" applyBorder="1" applyAlignment="1" applyProtection="1">
      <alignment horizontal="center" vertical="center" shrinkToFit="1"/>
    </xf>
    <xf numFmtId="1" fontId="23" fillId="4" borderId="37" xfId="40" applyNumberFormat="1" applyFont="1" applyFill="1" applyBorder="1" applyAlignment="1" applyProtection="1">
      <alignment horizontal="center"/>
    </xf>
    <xf numFmtId="1" fontId="23" fillId="24" borderId="37" xfId="0" applyNumberFormat="1" applyFont="1" applyFill="1" applyBorder="1" applyAlignment="1">
      <alignment horizontal="center" vertical="center"/>
    </xf>
    <xf numFmtId="1" fontId="21" fillId="4" borderId="116" xfId="40" applyNumberFormat="1" applyFont="1" applyFill="1" applyBorder="1" applyAlignment="1" applyProtection="1">
      <alignment horizontal="center"/>
    </xf>
    <xf numFmtId="1" fontId="21" fillId="4" borderId="52" xfId="40" applyNumberFormat="1" applyFont="1" applyFill="1" applyBorder="1" applyAlignment="1" applyProtection="1">
      <alignment horizontal="center"/>
    </xf>
    <xf numFmtId="0" fontId="39" fillId="26" borderId="67" xfId="0" applyFont="1" applyFill="1" applyBorder="1" applyAlignment="1">
      <alignment horizontal="center" vertical="center" wrapText="1"/>
    </xf>
    <xf numFmtId="0" fontId="23" fillId="4" borderId="32" xfId="40" applyFont="1" applyFill="1" applyBorder="1" applyAlignment="1" applyProtection="1">
      <alignment horizontal="center" textRotation="90"/>
    </xf>
    <xf numFmtId="0" fontId="25" fillId="4" borderId="63" xfId="40" applyFont="1" applyFill="1" applyBorder="1" applyAlignment="1" applyProtection="1">
      <alignment horizontal="center" vertical="center"/>
    </xf>
    <xf numFmtId="0" fontId="23" fillId="4" borderId="22" xfId="40" applyFont="1" applyFill="1" applyBorder="1" applyAlignment="1" applyProtection="1">
      <alignment horizontal="center"/>
    </xf>
    <xf numFmtId="1" fontId="34" fillId="4" borderId="50" xfId="40" applyNumberFormat="1" applyFont="1" applyFill="1" applyBorder="1" applyAlignment="1" applyProtection="1">
      <alignment horizontal="left" vertical="center" shrinkToFit="1"/>
    </xf>
    <xf numFmtId="1" fontId="34" fillId="4" borderId="29" xfId="40" applyNumberFormat="1" applyFont="1" applyFill="1" applyBorder="1" applyAlignment="1" applyProtection="1">
      <alignment horizontal="left" vertical="center" shrinkToFit="1"/>
    </xf>
    <xf numFmtId="1" fontId="34" fillId="4" borderId="33" xfId="40" applyNumberFormat="1" applyFont="1" applyFill="1" applyBorder="1" applyAlignment="1" applyProtection="1">
      <alignment horizontal="left" vertical="center" shrinkToFit="1"/>
    </xf>
    <xf numFmtId="164" fontId="23" fillId="4" borderId="49" xfId="26" applyFont="1" applyFill="1" applyBorder="1" applyAlignment="1" applyProtection="1">
      <alignment horizontal="left" vertical="center"/>
    </xf>
    <xf numFmtId="0" fontId="34" fillId="0" borderId="0" xfId="40" applyFont="1"/>
    <xf numFmtId="0" fontId="27" fillId="0" borderId="67" xfId="40" applyFont="1" applyBorder="1"/>
    <xf numFmtId="0" fontId="21" fillId="0" borderId="17" xfId="40" applyFont="1" applyBorder="1" applyAlignment="1" applyProtection="1">
      <alignment horizontal="center"/>
      <protection locked="0"/>
    </xf>
    <xf numFmtId="0" fontId="34" fillId="0" borderId="67" xfId="40" applyFont="1" applyBorder="1" applyAlignment="1"/>
    <xf numFmtId="0" fontId="34" fillId="0" borderId="67" xfId="40" applyFont="1" applyBorder="1"/>
    <xf numFmtId="0" fontId="21" fillId="0" borderId="55" xfId="39" applyNumberFormat="1" applyFont="1" applyBorder="1" applyAlignment="1" applyProtection="1">
      <alignment horizontal="center"/>
      <protection locked="0"/>
    </xf>
    <xf numFmtId="0" fontId="21" fillId="0" borderId="47" xfId="39" applyNumberFormat="1" applyFont="1" applyBorder="1" applyAlignment="1" applyProtection="1">
      <alignment horizontal="center"/>
      <protection locked="0"/>
    </xf>
    <xf numFmtId="0" fontId="21" fillId="0" borderId="76" xfId="39" applyNumberFormat="1" applyFont="1" applyFill="1" applyBorder="1" applyAlignment="1" applyProtection="1">
      <alignment horizontal="center"/>
      <protection locked="0"/>
    </xf>
    <xf numFmtId="0" fontId="21" fillId="0" borderId="55" xfId="39" applyNumberFormat="1" applyFont="1" applyFill="1" applyBorder="1" applyAlignment="1" applyProtection="1">
      <alignment horizontal="center"/>
      <protection locked="0"/>
    </xf>
    <xf numFmtId="0" fontId="27" fillId="0" borderId="67" xfId="40" applyFont="1" applyBorder="1" applyAlignment="1"/>
    <xf numFmtId="0" fontId="34" fillId="0" borderId="67" xfId="40" applyFont="1" applyBorder="1" applyAlignment="1">
      <alignment wrapText="1"/>
    </xf>
    <xf numFmtId="0" fontId="21" fillId="0" borderId="76" xfId="39" applyNumberFormat="1" applyFont="1" applyBorder="1" applyAlignment="1" applyProtection="1">
      <alignment horizontal="center"/>
      <protection locked="0"/>
    </xf>
    <xf numFmtId="0" fontId="21" fillId="0" borderId="15" xfId="39" applyFont="1" applyBorder="1" applyAlignment="1" applyProtection="1">
      <alignment horizontal="center"/>
      <protection locked="0"/>
    </xf>
    <xf numFmtId="0" fontId="21" fillId="0" borderId="55" xfId="39" applyFont="1" applyBorder="1" applyAlignment="1" applyProtection="1">
      <alignment horizontal="center"/>
      <protection locked="0"/>
    </xf>
    <xf numFmtId="0" fontId="25" fillId="0" borderId="67" xfId="40" applyFont="1" applyBorder="1"/>
    <xf numFmtId="0" fontId="31" fillId="0" borderId="67" xfId="40" applyFont="1" applyBorder="1"/>
    <xf numFmtId="0" fontId="34" fillId="0" borderId="72" xfId="40" applyFont="1" applyBorder="1"/>
    <xf numFmtId="0" fontId="34" fillId="0" borderId="67" xfId="40" applyFont="1" applyFill="1" applyBorder="1"/>
    <xf numFmtId="0" fontId="34" fillId="0" borderId="0" xfId="40" applyFont="1" applyBorder="1"/>
    <xf numFmtId="0" fontId="30" fillId="0" borderId="0" xfId="40" applyFont="1" applyFill="1" applyBorder="1"/>
    <xf numFmtId="0" fontId="34" fillId="0" borderId="0" xfId="40" applyFont="1" applyFill="1" applyBorder="1"/>
    <xf numFmtId="0" fontId="34" fillId="0" borderId="0" xfId="40" applyFont="1" applyFill="1"/>
    <xf numFmtId="0" fontId="0" fillId="0" borderId="67" xfId="40" applyFont="1" applyBorder="1" applyAlignment="1">
      <alignment horizontal="left" vertical="center"/>
    </xf>
    <xf numFmtId="0" fontId="0" fillId="0" borderId="67" xfId="40" applyFont="1" applyBorder="1"/>
    <xf numFmtId="0" fontId="23" fillId="4" borderId="97" xfId="40" applyFont="1" applyFill="1" applyBorder="1" applyAlignment="1" applyProtection="1">
      <alignment horizontal="center" vertical="center" wrapText="1"/>
    </xf>
    <xf numFmtId="1" fontId="23" fillId="24" borderId="34" xfId="0" applyNumberFormat="1" applyFont="1" applyFill="1" applyBorder="1" applyAlignment="1">
      <alignment horizontal="center" vertical="center"/>
    </xf>
    <xf numFmtId="1" fontId="23" fillId="24" borderId="95" xfId="0" applyNumberFormat="1" applyFont="1" applyFill="1" applyBorder="1" applyAlignment="1">
      <alignment horizontal="center" vertical="center"/>
    </xf>
    <xf numFmtId="0" fontId="0" fillId="0" borderId="67" xfId="40" applyFont="1" applyBorder="1" applyAlignment="1"/>
    <xf numFmtId="0" fontId="21" fillId="29" borderId="13" xfId="40" applyFont="1" applyFill="1" applyBorder="1" applyAlignment="1" applyProtection="1">
      <alignment horizontal="center"/>
    </xf>
    <xf numFmtId="0" fontId="21" fillId="29" borderId="17" xfId="40" applyFont="1" applyFill="1" applyBorder="1" applyAlignment="1" applyProtection="1">
      <alignment horizontal="center"/>
    </xf>
    <xf numFmtId="0" fontId="21" fillId="30" borderId="15" xfId="39" applyNumberFormat="1" applyFont="1" applyFill="1" applyBorder="1" applyAlignment="1" applyProtection="1">
      <alignment horizontal="center"/>
      <protection locked="0"/>
    </xf>
    <xf numFmtId="1" fontId="34" fillId="0" borderId="67" xfId="40" applyNumberFormat="1" applyFont="1" applyBorder="1"/>
    <xf numFmtId="1" fontId="25" fillId="0" borderId="67" xfId="40" applyNumberFormat="1" applyFont="1" applyBorder="1" applyAlignment="1">
      <alignment horizontal="left"/>
    </xf>
    <xf numFmtId="1" fontId="37" fillId="4" borderId="94" xfId="40" applyNumberFormat="1" applyFont="1" applyFill="1" applyBorder="1" applyAlignment="1" applyProtection="1">
      <alignment horizontal="center"/>
    </xf>
    <xf numFmtId="0" fontId="41" fillId="30" borderId="0" xfId="40" applyFont="1" applyFill="1" applyBorder="1"/>
    <xf numFmtId="0" fontId="21" fillId="30" borderId="16" xfId="40" applyFont="1" applyFill="1" applyBorder="1" applyAlignment="1" applyProtection="1">
      <protection locked="0"/>
    </xf>
    <xf numFmtId="1" fontId="23" fillId="31" borderId="94" xfId="0" applyNumberFormat="1" applyFont="1" applyFill="1" applyBorder="1" applyAlignment="1">
      <alignment horizontal="center" vertical="center"/>
    </xf>
    <xf numFmtId="1" fontId="23" fillId="31" borderId="35" xfId="0" applyNumberFormat="1" applyFont="1" applyFill="1" applyBorder="1" applyAlignment="1">
      <alignment horizontal="center" vertical="center"/>
    </xf>
    <xf numFmtId="1" fontId="23" fillId="31" borderId="96" xfId="0" applyNumberFormat="1" applyFont="1" applyFill="1" applyBorder="1" applyAlignment="1">
      <alignment horizontal="center" vertical="center"/>
    </xf>
    <xf numFmtId="0" fontId="21" fillId="30" borderId="76" xfId="39" applyNumberFormat="1" applyFont="1" applyFill="1" applyBorder="1" applyAlignment="1" applyProtection="1">
      <alignment horizontal="center"/>
      <protection locked="0"/>
    </xf>
    <xf numFmtId="0" fontId="21" fillId="30" borderId="17" xfId="39" applyFont="1" applyFill="1" applyBorder="1" applyAlignment="1" applyProtection="1">
      <alignment horizontal="center"/>
      <protection locked="0"/>
    </xf>
    <xf numFmtId="0" fontId="21" fillId="30" borderId="20" xfId="40" applyFont="1" applyFill="1" applyBorder="1" applyAlignment="1" applyProtection="1">
      <alignment horizontal="center"/>
      <protection locked="0"/>
    </xf>
    <xf numFmtId="0" fontId="21" fillId="30" borderId="18" xfId="39" applyNumberFormat="1" applyFont="1" applyFill="1" applyBorder="1" applyAlignment="1" applyProtection="1">
      <alignment horizontal="center"/>
      <protection locked="0"/>
    </xf>
    <xf numFmtId="0" fontId="21" fillId="30" borderId="16" xfId="40" applyFont="1" applyFill="1" applyBorder="1" applyAlignment="1" applyProtection="1">
      <alignment horizontal="center"/>
      <protection locked="0"/>
    </xf>
    <xf numFmtId="0" fontId="21" fillId="30" borderId="55" xfId="39" applyNumberFormat="1" applyFont="1" applyFill="1" applyBorder="1" applyAlignment="1" applyProtection="1">
      <alignment horizontal="center"/>
      <protection locked="0"/>
    </xf>
    <xf numFmtId="0" fontId="0" fillId="30" borderId="67" xfId="40" applyFont="1" applyFill="1" applyBorder="1"/>
    <xf numFmtId="1" fontId="21" fillId="30" borderId="39" xfId="40" applyNumberFormat="1" applyFont="1" applyFill="1" applyBorder="1" applyAlignment="1" applyProtection="1">
      <alignment horizontal="center"/>
      <protection locked="0"/>
    </xf>
    <xf numFmtId="1" fontId="21" fillId="30" borderId="13" xfId="40" applyNumberFormat="1" applyFont="1" applyFill="1" applyBorder="1" applyAlignment="1" applyProtection="1">
      <alignment horizontal="center"/>
      <protection locked="0"/>
    </xf>
    <xf numFmtId="1" fontId="21" fillId="30" borderId="71" xfId="40" applyNumberFormat="1" applyFont="1" applyFill="1" applyBorder="1" applyAlignment="1" applyProtection="1">
      <alignment horizontal="center"/>
      <protection locked="0"/>
    </xf>
    <xf numFmtId="1" fontId="30" fillId="30" borderId="71" xfId="40" applyNumberFormat="1" applyFont="1" applyFill="1" applyBorder="1" applyAlignment="1" applyProtection="1">
      <alignment horizontal="center"/>
      <protection locked="0"/>
    </xf>
    <xf numFmtId="1" fontId="21" fillId="28" borderId="13" xfId="40" applyNumberFormat="1" applyFont="1" applyFill="1" applyBorder="1" applyAlignment="1" applyProtection="1">
      <alignment horizontal="center"/>
    </xf>
    <xf numFmtId="1" fontId="21" fillId="30" borderId="18" xfId="40" applyNumberFormat="1" applyFont="1" applyFill="1" applyBorder="1" applyAlignment="1" applyProtection="1">
      <alignment horizontal="center"/>
      <protection locked="0"/>
    </xf>
    <xf numFmtId="1" fontId="21" fillId="30" borderId="17" xfId="40" applyNumberFormat="1" applyFont="1" applyFill="1" applyBorder="1" applyAlignment="1" applyProtection="1">
      <alignment horizontal="center"/>
      <protection locked="0"/>
    </xf>
    <xf numFmtId="1" fontId="34" fillId="30" borderId="16" xfId="40" applyNumberFormat="1" applyFont="1" applyFill="1" applyBorder="1" applyAlignment="1" applyProtection="1">
      <alignment horizontal="center"/>
      <protection locked="0"/>
    </xf>
    <xf numFmtId="1" fontId="21" fillId="30" borderId="16" xfId="40" applyNumberFormat="1" applyFont="1" applyFill="1" applyBorder="1" applyAlignment="1" applyProtection="1">
      <alignment horizontal="center"/>
      <protection locked="0"/>
    </xf>
    <xf numFmtId="0" fontId="34" fillId="30" borderId="67" xfId="40" applyFont="1" applyFill="1" applyBorder="1" applyAlignment="1">
      <alignment wrapText="1"/>
    </xf>
    <xf numFmtId="164" fontId="23" fillId="4" borderId="29" xfId="26" applyFont="1" applyFill="1" applyBorder="1" applyAlignment="1" applyProtection="1">
      <alignment horizontal="left" vertical="center"/>
    </xf>
    <xf numFmtId="0" fontId="30" fillId="25" borderId="123" xfId="40" applyFont="1" applyFill="1" applyBorder="1" applyAlignment="1" applyProtection="1">
      <alignment horizontal="center"/>
    </xf>
    <xf numFmtId="0" fontId="30" fillId="25" borderId="72" xfId="46" applyFont="1" applyFill="1" applyBorder="1" applyAlignment="1" applyProtection="1">
      <alignment horizontal="center"/>
    </xf>
    <xf numFmtId="1" fontId="21" fillId="30" borderId="118" xfId="40" applyNumberFormat="1" applyFont="1" applyFill="1" applyBorder="1" applyAlignment="1" applyProtection="1">
      <alignment horizontal="center"/>
      <protection locked="0"/>
    </xf>
    <xf numFmtId="0" fontId="21" fillId="30" borderId="17" xfId="39" applyNumberFormat="1" applyFont="1" applyFill="1" applyBorder="1" applyAlignment="1" applyProtection="1">
      <alignment horizontal="center"/>
      <protection locked="0"/>
    </xf>
    <xf numFmtId="0" fontId="21" fillId="30" borderId="19" xfId="39" applyNumberFormat="1" applyFont="1" applyFill="1" applyBorder="1" applyAlignment="1" applyProtection="1">
      <alignment horizontal="center"/>
      <protection locked="0"/>
    </xf>
    <xf numFmtId="1" fontId="21" fillId="30" borderId="82" xfId="40" applyNumberFormat="1" applyFont="1" applyFill="1" applyBorder="1" applyAlignment="1" applyProtection="1">
      <alignment horizontal="center"/>
      <protection locked="0"/>
    </xf>
    <xf numFmtId="1" fontId="21" fillId="30" borderId="32" xfId="40" applyNumberFormat="1" applyFont="1" applyFill="1" applyBorder="1" applyAlignment="1" applyProtection="1">
      <alignment horizontal="center"/>
      <protection locked="0"/>
    </xf>
    <xf numFmtId="1" fontId="21" fillId="30" borderId="83" xfId="40" applyNumberFormat="1" applyFont="1" applyFill="1" applyBorder="1" applyAlignment="1" applyProtection="1">
      <alignment horizontal="center"/>
      <protection locked="0"/>
    </xf>
    <xf numFmtId="1" fontId="21" fillId="30" borderId="128" xfId="40" applyNumberFormat="1" applyFont="1" applyFill="1" applyBorder="1" applyAlignment="1" applyProtection="1">
      <alignment horizontal="center"/>
      <protection locked="0"/>
    </xf>
    <xf numFmtId="1" fontId="21" fillId="30" borderId="129" xfId="40" applyNumberFormat="1" applyFont="1" applyFill="1" applyBorder="1" applyAlignment="1" applyProtection="1">
      <alignment horizontal="center"/>
      <protection locked="0"/>
    </xf>
    <xf numFmtId="1" fontId="21" fillId="30" borderId="125" xfId="40" applyNumberFormat="1" applyFont="1" applyFill="1" applyBorder="1" applyAlignment="1" applyProtection="1">
      <alignment horizontal="center"/>
      <protection locked="0"/>
    </xf>
    <xf numFmtId="1" fontId="21" fillId="30" borderId="43" xfId="40" applyNumberFormat="1" applyFont="1" applyFill="1" applyBorder="1" applyAlignment="1" applyProtection="1">
      <alignment horizontal="center"/>
      <protection locked="0"/>
    </xf>
    <xf numFmtId="1" fontId="21" fillId="30" borderId="54" xfId="40" applyNumberFormat="1" applyFont="1" applyFill="1" applyBorder="1" applyAlignment="1" applyProtection="1">
      <alignment horizontal="center"/>
      <protection locked="0"/>
    </xf>
    <xf numFmtId="1" fontId="21" fillId="28" borderId="32" xfId="40" applyNumberFormat="1" applyFont="1" applyFill="1" applyBorder="1" applyAlignment="1" applyProtection="1">
      <alignment horizontal="center"/>
    </xf>
    <xf numFmtId="1" fontId="21" fillId="28" borderId="118" xfId="40" applyNumberFormat="1" applyFont="1" applyFill="1" applyBorder="1" applyAlignment="1" applyProtection="1">
      <alignment horizontal="center"/>
    </xf>
    <xf numFmtId="1" fontId="21" fillId="28" borderId="43" xfId="40" applyNumberFormat="1" applyFont="1" applyFill="1" applyBorder="1" applyAlignment="1" applyProtection="1">
      <alignment horizontal="center"/>
    </xf>
    <xf numFmtId="0" fontId="23" fillId="4" borderId="132" xfId="40" applyFont="1" applyFill="1" applyBorder="1" applyAlignment="1" applyProtection="1">
      <alignment horizontal="center"/>
    </xf>
    <xf numFmtId="0" fontId="24" fillId="4" borderId="133" xfId="40" applyFont="1" applyFill="1" applyBorder="1" applyAlignment="1" applyProtection="1">
      <alignment horizontal="center"/>
    </xf>
    <xf numFmtId="0" fontId="24" fillId="4" borderId="27" xfId="40" applyFont="1" applyFill="1" applyBorder="1" applyAlignment="1" applyProtection="1">
      <alignment horizontal="center"/>
    </xf>
    <xf numFmtId="0" fontId="30" fillId="25" borderId="134" xfId="40" applyFont="1" applyFill="1" applyBorder="1" applyAlignment="1" applyProtection="1">
      <alignment horizontal="center"/>
    </xf>
    <xf numFmtId="1" fontId="21" fillId="30" borderId="15" xfId="40" applyNumberFormat="1" applyFont="1" applyFill="1" applyBorder="1" applyAlignment="1" applyProtection="1">
      <alignment horizontal="center"/>
      <protection locked="0"/>
    </xf>
    <xf numFmtId="1" fontId="21" fillId="30" borderId="19" xfId="40" applyNumberFormat="1" applyFont="1" applyFill="1" applyBorder="1" applyAlignment="1" applyProtection="1">
      <alignment horizontal="center"/>
      <protection locked="0"/>
    </xf>
    <xf numFmtId="1" fontId="21" fillId="30" borderId="78" xfId="40" applyNumberFormat="1" applyFont="1" applyFill="1" applyBorder="1" applyAlignment="1" applyProtection="1">
      <alignment horizontal="center"/>
      <protection locked="0"/>
    </xf>
    <xf numFmtId="1" fontId="21" fillId="30" borderId="67" xfId="40" applyNumberFormat="1" applyFont="1" applyFill="1" applyBorder="1" applyAlignment="1" applyProtection="1">
      <alignment horizontal="center"/>
      <protection locked="0"/>
    </xf>
    <xf numFmtId="0" fontId="21" fillId="30" borderId="16" xfId="39" applyNumberFormat="1" applyFont="1" applyFill="1" applyBorder="1" applyAlignment="1" applyProtection="1">
      <alignment horizontal="center"/>
      <protection locked="0"/>
    </xf>
    <xf numFmtId="1" fontId="21" fillId="30" borderId="70" xfId="40" applyNumberFormat="1" applyFont="1" applyFill="1" applyBorder="1" applyAlignment="1" applyProtection="1">
      <alignment horizontal="center"/>
      <protection locked="0"/>
    </xf>
    <xf numFmtId="0" fontId="21" fillId="30" borderId="76" xfId="40" applyFont="1" applyFill="1" applyBorder="1" applyAlignment="1" applyProtection="1">
      <alignment horizontal="center"/>
      <protection locked="0"/>
    </xf>
    <xf numFmtId="0" fontId="34" fillId="30" borderId="67" xfId="40" applyFont="1" applyFill="1" applyBorder="1" applyAlignment="1">
      <alignment horizontal="left" vertical="center"/>
    </xf>
    <xf numFmtId="0" fontId="0" fillId="30" borderId="17" xfId="40" applyFont="1" applyFill="1" applyBorder="1"/>
    <xf numFmtId="1" fontId="21" fillId="4" borderId="19" xfId="40" applyNumberFormat="1" applyFont="1" applyFill="1" applyBorder="1" applyAlignment="1" applyProtection="1">
      <alignment horizontal="center"/>
    </xf>
    <xf numFmtId="0" fontId="0" fillId="32" borderId="67" xfId="40" applyFont="1" applyFill="1" applyBorder="1"/>
    <xf numFmtId="0" fontId="34" fillId="32" borderId="67" xfId="40" applyFont="1" applyFill="1" applyBorder="1"/>
    <xf numFmtId="0" fontId="21" fillId="32" borderId="76" xfId="39" applyNumberFormat="1" applyFont="1" applyFill="1" applyBorder="1" applyAlignment="1" applyProtection="1">
      <alignment horizontal="center"/>
      <protection locked="0"/>
    </xf>
    <xf numFmtId="0" fontId="21" fillId="32" borderId="15" xfId="39" applyNumberFormat="1" applyFont="1" applyFill="1" applyBorder="1" applyAlignment="1" applyProtection="1">
      <alignment horizontal="center"/>
      <protection locked="0"/>
    </xf>
    <xf numFmtId="0" fontId="21" fillId="32" borderId="16" xfId="40" applyFont="1" applyFill="1" applyBorder="1" applyAlignment="1" applyProtection="1">
      <protection locked="0"/>
    </xf>
    <xf numFmtId="0" fontId="21" fillId="32" borderId="16" xfId="40" applyFont="1" applyFill="1" applyBorder="1" applyAlignment="1" applyProtection="1">
      <alignment wrapText="1"/>
      <protection locked="0"/>
    </xf>
    <xf numFmtId="0" fontId="21" fillId="32" borderId="68" xfId="40" applyFont="1" applyFill="1" applyBorder="1" applyAlignment="1" applyProtection="1">
      <protection locked="0"/>
    </xf>
    <xf numFmtId="0" fontId="21" fillId="32" borderId="71" xfId="40" applyFont="1" applyFill="1" applyBorder="1" applyAlignment="1" applyProtection="1">
      <protection locked="0"/>
    </xf>
    <xf numFmtId="0" fontId="21" fillId="32" borderId="114" xfId="0" applyFont="1" applyFill="1" applyBorder="1" applyAlignment="1">
      <alignment horizontal="left" vertical="center"/>
    </xf>
    <xf numFmtId="0" fontId="21" fillId="32" borderId="117" xfId="40" applyFont="1" applyFill="1" applyBorder="1" applyAlignment="1" applyProtection="1">
      <protection locked="0"/>
    </xf>
    <xf numFmtId="0" fontId="21" fillId="32" borderId="124" xfId="40" applyFont="1" applyFill="1" applyBorder="1" applyAlignment="1" applyProtection="1">
      <protection locked="0"/>
    </xf>
    <xf numFmtId="0" fontId="21" fillId="32" borderId="14" xfId="40" applyFont="1" applyFill="1" applyBorder="1" applyAlignment="1" applyProtection="1">
      <alignment horizontal="center"/>
      <protection locked="0"/>
    </xf>
    <xf numFmtId="0" fontId="30" fillId="32" borderId="0" xfId="0" applyFont="1" applyFill="1" applyAlignment="1">
      <alignment horizontal="center" vertical="center"/>
    </xf>
    <xf numFmtId="0" fontId="21" fillId="32" borderId="119" xfId="0" applyFont="1" applyFill="1" applyBorder="1" applyAlignment="1">
      <alignment horizontal="center" vertical="center"/>
    </xf>
    <xf numFmtId="0" fontId="21" fillId="32" borderId="65" xfId="40" applyFont="1" applyFill="1" applyBorder="1" applyAlignment="1" applyProtection="1">
      <alignment horizontal="center" vertical="center"/>
      <protection locked="0"/>
    </xf>
    <xf numFmtId="0" fontId="21" fillId="32" borderId="65" xfId="0" applyFont="1" applyFill="1" applyBorder="1" applyAlignment="1">
      <alignment horizontal="center" vertical="center"/>
    </xf>
    <xf numFmtId="0" fontId="21" fillId="32" borderId="77" xfId="40" applyFont="1" applyFill="1" applyBorder="1" applyAlignment="1" applyProtection="1">
      <alignment horizontal="center"/>
      <protection locked="0"/>
    </xf>
    <xf numFmtId="0" fontId="21" fillId="32" borderId="121" xfId="40" applyFont="1" applyFill="1" applyBorder="1" applyAlignment="1" applyProtection="1">
      <alignment horizontal="center"/>
      <protection locked="0"/>
    </xf>
    <xf numFmtId="0" fontId="21" fillId="32" borderId="120" xfId="40" applyFont="1" applyFill="1" applyBorder="1" applyAlignment="1" applyProtection="1">
      <alignment horizontal="center"/>
      <protection locked="0"/>
    </xf>
    <xf numFmtId="0" fontId="21" fillId="32" borderId="122" xfId="40" applyFont="1" applyFill="1" applyBorder="1" applyAlignment="1" applyProtection="1">
      <alignment horizontal="center"/>
      <protection locked="0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64" xfId="40" applyFont="1" applyFill="1" applyBorder="1" applyAlignment="1" applyProtection="1">
      <alignment horizontal="center" vertical="center"/>
    </xf>
    <xf numFmtId="0" fontId="23" fillId="4" borderId="58" xfId="40" applyFont="1" applyFill="1" applyBorder="1" applyAlignment="1" applyProtection="1">
      <alignment horizontal="center" vertical="center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32" xfId="40" applyFont="1" applyFill="1" applyBorder="1" applyAlignment="1" applyProtection="1">
      <alignment horizontal="center" textRotation="90"/>
    </xf>
    <xf numFmtId="0" fontId="23" fillId="4" borderId="56" xfId="40" applyFont="1" applyFill="1" applyBorder="1" applyAlignment="1" applyProtection="1">
      <alignment horizontal="center" textRotation="90" wrapText="1"/>
    </xf>
    <xf numFmtId="0" fontId="23" fillId="4" borderId="83" xfId="40" applyFont="1" applyFill="1" applyBorder="1" applyAlignment="1" applyProtection="1">
      <alignment horizontal="center" textRotation="90" wrapText="1"/>
    </xf>
    <xf numFmtId="0" fontId="23" fillId="4" borderId="57" xfId="40" applyFont="1" applyFill="1" applyBorder="1" applyAlignment="1" applyProtection="1">
      <alignment horizontal="center"/>
    </xf>
    <xf numFmtId="0" fontId="23" fillId="4" borderId="61" xfId="40" applyFont="1" applyFill="1" applyBorder="1" applyAlignment="1" applyProtection="1">
      <alignment horizontal="center" vertical="center" textRotation="90"/>
    </xf>
    <xf numFmtId="0" fontId="23" fillId="4" borderId="104" xfId="40" applyFont="1" applyFill="1" applyBorder="1" applyAlignment="1" applyProtection="1">
      <alignment horizontal="center" vertical="center" textRotation="90"/>
    </xf>
    <xf numFmtId="0" fontId="24" fillId="4" borderId="62" xfId="40" applyFont="1" applyFill="1" applyBorder="1" applyAlignment="1" applyProtection="1">
      <alignment horizontal="center" vertical="center" textRotation="90"/>
    </xf>
    <xf numFmtId="0" fontId="24" fillId="4" borderId="105" xfId="40" applyFont="1" applyFill="1" applyBorder="1" applyAlignment="1" applyProtection="1">
      <alignment horizontal="center" vertical="center" textRotation="90"/>
    </xf>
    <xf numFmtId="0" fontId="25" fillId="4" borderId="63" xfId="40" applyFont="1" applyFill="1" applyBorder="1" applyAlignment="1" applyProtection="1">
      <alignment horizontal="center" vertical="center"/>
    </xf>
    <xf numFmtId="0" fontId="25" fillId="4" borderId="106" xfId="40" applyFont="1" applyFill="1" applyBorder="1" applyAlignment="1" applyProtection="1">
      <alignment horizontal="center" vertical="center"/>
    </xf>
    <xf numFmtId="0" fontId="23" fillId="4" borderId="18" xfId="40" applyFont="1" applyFill="1" applyBorder="1" applyAlignment="1" applyProtection="1">
      <alignment horizontal="center" vertical="center"/>
    </xf>
    <xf numFmtId="0" fontId="23" fillId="4" borderId="17" xfId="40" applyFont="1" applyFill="1" applyBorder="1" applyAlignment="1" applyProtection="1">
      <alignment horizontal="center" vertical="center"/>
    </xf>
    <xf numFmtId="0" fontId="23" fillId="4" borderId="60" xfId="40" applyFont="1" applyFill="1" applyBorder="1" applyAlignment="1" applyProtection="1">
      <alignment horizontal="center"/>
    </xf>
    <xf numFmtId="165" fontId="23" fillId="4" borderId="20" xfId="26" applyNumberFormat="1" applyFont="1" applyFill="1" applyBorder="1" applyAlignment="1" applyProtection="1">
      <alignment horizontal="left" vertical="center"/>
    </xf>
    <xf numFmtId="165" fontId="23" fillId="4" borderId="47" xfId="26" applyNumberFormat="1" applyFont="1" applyFill="1" applyBorder="1" applyAlignment="1" applyProtection="1">
      <alignment horizontal="left" vertical="center"/>
    </xf>
    <xf numFmtId="1" fontId="34" fillId="4" borderId="48" xfId="40" applyNumberFormat="1" applyFont="1" applyFill="1" applyBorder="1" applyAlignment="1" applyProtection="1">
      <alignment horizontal="left" vertical="center"/>
    </xf>
    <xf numFmtId="1" fontId="34" fillId="4" borderId="47" xfId="40" applyNumberFormat="1" applyFont="1" applyFill="1" applyBorder="1" applyAlignment="1" applyProtection="1">
      <alignment horizontal="left" vertical="center"/>
    </xf>
    <xf numFmtId="1" fontId="34" fillId="4" borderId="15" xfId="40" applyNumberFormat="1" applyFont="1" applyFill="1" applyBorder="1" applyAlignment="1" applyProtection="1">
      <alignment horizontal="left" vertical="center"/>
    </xf>
    <xf numFmtId="164" fontId="23" fillId="4" borderId="44" xfId="26" applyFont="1" applyFill="1" applyBorder="1" applyAlignment="1" applyProtection="1">
      <alignment horizontal="center" vertical="center"/>
    </xf>
    <xf numFmtId="164" fontId="23" fillId="4" borderId="127" xfId="26" applyFont="1" applyFill="1" applyBorder="1" applyAlignment="1" applyProtection="1">
      <alignment horizontal="center" vertical="center"/>
    </xf>
    <xf numFmtId="1" fontId="23" fillId="4" borderId="58" xfId="40" applyNumberFormat="1" applyFont="1" applyFill="1" applyBorder="1" applyAlignment="1" applyProtection="1">
      <alignment horizontal="center" vertical="center"/>
    </xf>
    <xf numFmtId="1" fontId="23" fillId="4" borderId="45" xfId="40" applyNumberFormat="1" applyFont="1" applyFill="1" applyBorder="1" applyAlignment="1" applyProtection="1">
      <alignment horizontal="center" vertical="center"/>
    </xf>
    <xf numFmtId="1" fontId="23" fillId="4" borderId="126" xfId="40" applyNumberFormat="1" applyFont="1" applyFill="1" applyBorder="1" applyAlignment="1" applyProtection="1">
      <alignment horizontal="center" vertical="center" shrinkToFit="1"/>
    </xf>
    <xf numFmtId="1" fontId="23" fillId="4" borderId="52" xfId="40" applyNumberFormat="1" applyFont="1" applyFill="1" applyBorder="1" applyAlignment="1" applyProtection="1">
      <alignment horizontal="center" vertical="center" shrinkToFit="1"/>
    </xf>
    <xf numFmtId="1" fontId="23" fillId="4" borderId="53" xfId="40" applyNumberFormat="1" applyFont="1" applyFill="1" applyBorder="1" applyAlignment="1" applyProtection="1">
      <alignment horizontal="center" vertical="center" shrinkToFit="1"/>
    </xf>
    <xf numFmtId="1" fontId="23" fillId="4" borderId="98" xfId="40" applyNumberFormat="1" applyFont="1" applyFill="1" applyBorder="1" applyAlignment="1" applyProtection="1">
      <alignment horizontal="center"/>
    </xf>
    <xf numFmtId="1" fontId="23" fillId="4" borderId="99" xfId="40" applyNumberFormat="1" applyFont="1" applyFill="1" applyBorder="1" applyAlignment="1" applyProtection="1">
      <alignment horizontal="center"/>
    </xf>
    <xf numFmtId="0" fontId="21" fillId="4" borderId="59" xfId="40" applyFont="1" applyFill="1" applyBorder="1" applyAlignment="1" applyProtection="1">
      <alignment horizontal="left" vertical="center" wrapText="1"/>
    </xf>
    <xf numFmtId="0" fontId="21" fillId="4" borderId="41" xfId="40" applyFont="1" applyFill="1" applyBorder="1" applyAlignment="1" applyProtection="1">
      <alignment horizontal="left" vertical="center" wrapText="1"/>
    </xf>
    <xf numFmtId="1" fontId="21" fillId="4" borderId="103" xfId="40" applyNumberFormat="1" applyFont="1" applyFill="1" applyBorder="1" applyAlignment="1" applyProtection="1">
      <alignment horizontal="center"/>
    </xf>
    <xf numFmtId="1" fontId="21" fillId="4" borderId="52" xfId="40" applyNumberFormat="1" applyFont="1" applyFill="1" applyBorder="1" applyAlignment="1" applyProtection="1">
      <alignment horizontal="center"/>
    </xf>
    <xf numFmtId="1" fontId="21" fillId="4" borderId="102" xfId="40" applyNumberFormat="1" applyFont="1" applyFill="1" applyBorder="1" applyAlignment="1" applyProtection="1">
      <alignment horizontal="center"/>
    </xf>
    <xf numFmtId="0" fontId="39" fillId="26" borderId="67" xfId="40" applyFont="1" applyFill="1" applyBorder="1" applyAlignment="1">
      <alignment horizontal="center" vertical="center" wrapText="1"/>
    </xf>
    <xf numFmtId="0" fontId="39" fillId="26" borderId="67" xfId="0" applyFont="1" applyFill="1" applyBorder="1" applyAlignment="1">
      <alignment vertical="center"/>
    </xf>
    <xf numFmtId="0" fontId="39" fillId="26" borderId="67" xfId="0" applyFont="1" applyFill="1" applyBorder="1" applyAlignment="1">
      <alignment horizontal="center" vertical="center" wrapText="1"/>
    </xf>
    <xf numFmtId="1" fontId="34" fillId="4" borderId="14" xfId="40" applyNumberFormat="1" applyFont="1" applyFill="1" applyBorder="1" applyAlignment="1" applyProtection="1">
      <alignment horizontal="left" vertical="center" shrinkToFit="1"/>
    </xf>
    <xf numFmtId="164" fontId="23" fillId="4" borderId="19" xfId="26" applyFont="1" applyFill="1" applyBorder="1" applyAlignment="1" applyProtection="1">
      <alignment horizontal="left" vertical="center"/>
    </xf>
    <xf numFmtId="164" fontId="23" fillId="4" borderId="20" xfId="26" applyFont="1" applyFill="1" applyBorder="1" applyAlignment="1" applyProtection="1">
      <alignment horizontal="left" vertical="center"/>
    </xf>
    <xf numFmtId="0" fontId="21" fillId="4" borderId="74" xfId="40" applyFont="1" applyFill="1" applyBorder="1" applyAlignment="1" applyProtection="1">
      <alignment horizontal="center" vertical="center"/>
    </xf>
    <xf numFmtId="0" fontId="21" fillId="4" borderId="36" xfId="40" applyFont="1" applyFill="1" applyBorder="1" applyAlignment="1" applyProtection="1">
      <alignment horizontal="center" vertical="center"/>
    </xf>
    <xf numFmtId="1" fontId="23" fillId="4" borderId="57" xfId="40" applyNumberFormat="1" applyFont="1" applyFill="1" applyBorder="1" applyAlignment="1" applyProtection="1">
      <alignment horizontal="center"/>
    </xf>
    <xf numFmtId="0" fontId="37" fillId="4" borderId="23" xfId="40" applyFont="1" applyFill="1" applyBorder="1" applyAlignment="1" applyProtection="1">
      <alignment horizontal="center" textRotation="90" wrapText="1"/>
    </xf>
    <xf numFmtId="0" fontId="37" fillId="4" borderId="49" xfId="40" applyFont="1" applyFill="1" applyBorder="1" applyAlignment="1" applyProtection="1">
      <alignment horizontal="center" textRotation="90" wrapText="1"/>
    </xf>
    <xf numFmtId="1" fontId="34" fillId="4" borderId="58" xfId="40" applyNumberFormat="1" applyFont="1" applyFill="1" applyBorder="1" applyAlignment="1" applyProtection="1">
      <alignment horizontal="left" vertical="center"/>
    </xf>
    <xf numFmtId="1" fontId="34" fillId="4" borderId="45" xfId="40" applyNumberFormat="1" applyFont="1" applyFill="1" applyBorder="1" applyAlignment="1" applyProtection="1">
      <alignment horizontal="left" vertical="center"/>
    </xf>
    <xf numFmtId="1" fontId="34" fillId="4" borderId="131" xfId="40" applyNumberFormat="1" applyFont="1" applyFill="1" applyBorder="1" applyAlignment="1" applyProtection="1">
      <alignment horizontal="left" vertical="center"/>
    </xf>
    <xf numFmtId="165" fontId="23" fillId="4" borderId="75" xfId="26" applyNumberFormat="1" applyFont="1" applyFill="1" applyBorder="1" applyAlignment="1" applyProtection="1">
      <alignment horizontal="left" vertical="center"/>
    </xf>
    <xf numFmtId="165" fontId="23" fillId="4" borderId="130" xfId="26" applyNumberFormat="1" applyFont="1" applyFill="1" applyBorder="1" applyAlignment="1" applyProtection="1">
      <alignment horizontal="left" vertical="center"/>
    </xf>
    <xf numFmtId="9" fontId="40" fillId="28" borderId="20" xfId="45" applyFont="1" applyFill="1" applyBorder="1" applyAlignment="1" applyProtection="1">
      <alignment horizontal="center" vertical="center"/>
    </xf>
    <xf numFmtId="9" fontId="40" fillId="28" borderId="47" xfId="45" applyFont="1" applyFill="1" applyBorder="1" applyAlignment="1" applyProtection="1">
      <alignment horizontal="center" vertical="center"/>
    </xf>
    <xf numFmtId="0" fontId="21" fillId="27" borderId="73" xfId="0" applyFont="1" applyFill="1" applyBorder="1" applyAlignment="1">
      <alignment horizontal="center" vertical="center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W213"/>
  <sheetViews>
    <sheetView tabSelected="1" view="pageBreakPreview" zoomScale="80" zoomScaleNormal="80" zoomScaleSheetLayoutView="80" zoomScalePageLayoutView="90" workbookViewId="0">
      <selection activeCell="A41" sqref="A41"/>
    </sheetView>
  </sheetViews>
  <sheetFormatPr defaultColWidth="10.6640625" defaultRowHeight="15.75" x14ac:dyDescent="0.25"/>
  <cols>
    <col min="1" max="1" width="16.83203125" style="1" bestFit="1" customWidth="1"/>
    <col min="2" max="2" width="7.1640625" style="97" customWidth="1"/>
    <col min="3" max="3" width="63.6640625" style="162" customWidth="1"/>
    <col min="4" max="4" width="6.83203125" style="94" customWidth="1"/>
    <col min="5" max="5" width="7.5" style="94" customWidth="1"/>
    <col min="6" max="6" width="4.5" style="94" customWidth="1"/>
    <col min="7" max="7" width="7.5" style="94" customWidth="1"/>
    <col min="8" max="8" width="6" style="94" customWidth="1"/>
    <col min="9" max="9" width="10.83203125" style="94" customWidth="1"/>
    <col min="10" max="10" width="4.5" style="94" customWidth="1"/>
    <col min="11" max="11" width="7.5" style="94" customWidth="1"/>
    <col min="12" max="12" width="4.5" style="94" customWidth="1"/>
    <col min="13" max="13" width="7.5" style="94" customWidth="1"/>
    <col min="14" max="14" width="6" style="94" customWidth="1"/>
    <col min="15" max="15" width="10.6640625" style="94" customWidth="1"/>
    <col min="16" max="16" width="6.5" style="94" bestFit="1" customWidth="1"/>
    <col min="17" max="17" width="8.1640625" style="94" bestFit="1" customWidth="1"/>
    <col min="18" max="18" width="6.5" style="94" bestFit="1" customWidth="1"/>
    <col min="19" max="19" width="8.1640625" style="94" bestFit="1" customWidth="1"/>
    <col min="20" max="20" width="6.5" style="94" bestFit="1" customWidth="1"/>
    <col min="21" max="21" width="10.33203125" style="94" customWidth="1"/>
    <col min="22" max="22" width="25.1640625" style="162" customWidth="1"/>
    <col min="23" max="23" width="27.83203125" style="162" bestFit="1" customWidth="1"/>
    <col min="24" max="33" width="1.83203125" style="2" customWidth="1"/>
    <col min="34" max="34" width="2.33203125" style="2" customWidth="1"/>
    <col min="35" max="16384" width="10.6640625" style="2"/>
  </cols>
  <sheetData>
    <row r="1" spans="1:23" ht="23.25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3" ht="23.25" x14ac:dyDescent="0.2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3" ht="21.95" customHeight="1" x14ac:dyDescent="0.2">
      <c r="A3" s="270" t="s">
        <v>40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3" ht="21.95" customHeight="1" x14ac:dyDescent="0.2">
      <c r="A4" s="269" t="s">
        <v>41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1:23" ht="21.95" customHeight="1" thickBot="1" x14ac:dyDescent="0.2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</row>
    <row r="6" spans="1:23" ht="15.75" customHeight="1" thickTop="1" thickBot="1" x14ac:dyDescent="0.25">
      <c r="A6" s="278" t="s">
        <v>1</v>
      </c>
      <c r="B6" s="280" t="s">
        <v>2</v>
      </c>
      <c r="C6" s="282" t="s">
        <v>3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271" t="s">
        <v>4</v>
      </c>
      <c r="Q6" s="271"/>
      <c r="R6" s="271"/>
      <c r="S6" s="271"/>
      <c r="T6" s="271"/>
      <c r="U6" s="272"/>
      <c r="V6" s="306" t="s">
        <v>33</v>
      </c>
      <c r="W6" s="306" t="s">
        <v>34</v>
      </c>
    </row>
    <row r="7" spans="1:23" ht="15.75" customHeight="1" thickTop="1" thickBot="1" x14ac:dyDescent="0.3">
      <c r="A7" s="278"/>
      <c r="B7" s="280"/>
      <c r="C7" s="282"/>
      <c r="D7" s="286" t="s">
        <v>5</v>
      </c>
      <c r="E7" s="286"/>
      <c r="F7" s="286"/>
      <c r="G7" s="286"/>
      <c r="H7" s="286"/>
      <c r="I7" s="286"/>
      <c r="J7" s="277" t="s">
        <v>6</v>
      </c>
      <c r="K7" s="277"/>
      <c r="L7" s="277"/>
      <c r="M7" s="277"/>
      <c r="N7" s="277"/>
      <c r="O7" s="277"/>
      <c r="P7" s="271"/>
      <c r="Q7" s="271"/>
      <c r="R7" s="271"/>
      <c r="S7" s="271"/>
      <c r="T7" s="271"/>
      <c r="U7" s="272"/>
      <c r="V7" s="307"/>
      <c r="W7" s="308"/>
    </row>
    <row r="8" spans="1:23" ht="15.75" customHeight="1" thickTop="1" thickBot="1" x14ac:dyDescent="0.25">
      <c r="A8" s="278"/>
      <c r="B8" s="280"/>
      <c r="C8" s="282"/>
      <c r="D8" s="284" t="s">
        <v>9</v>
      </c>
      <c r="E8" s="284"/>
      <c r="F8" s="285" t="s">
        <v>10</v>
      </c>
      <c r="G8" s="285"/>
      <c r="H8" s="273" t="s">
        <v>11</v>
      </c>
      <c r="I8" s="275" t="s">
        <v>31</v>
      </c>
      <c r="J8" s="284" t="s">
        <v>9</v>
      </c>
      <c r="K8" s="284"/>
      <c r="L8" s="285" t="s">
        <v>10</v>
      </c>
      <c r="M8" s="285"/>
      <c r="N8" s="273" t="s">
        <v>11</v>
      </c>
      <c r="O8" s="275" t="s">
        <v>32</v>
      </c>
      <c r="P8" s="284" t="s">
        <v>9</v>
      </c>
      <c r="Q8" s="284"/>
      <c r="R8" s="285" t="s">
        <v>10</v>
      </c>
      <c r="S8" s="285"/>
      <c r="T8" s="273" t="s">
        <v>11</v>
      </c>
      <c r="U8" s="315" t="s">
        <v>29</v>
      </c>
      <c r="V8" s="307"/>
      <c r="W8" s="308"/>
    </row>
    <row r="9" spans="1:23" ht="80.099999999999994" customHeight="1" thickTop="1" thickBot="1" x14ac:dyDescent="0.25">
      <c r="A9" s="279"/>
      <c r="B9" s="281"/>
      <c r="C9" s="283"/>
      <c r="D9" s="130" t="s">
        <v>24</v>
      </c>
      <c r="E9" s="155" t="s">
        <v>25</v>
      </c>
      <c r="F9" s="131" t="s">
        <v>24</v>
      </c>
      <c r="G9" s="155" t="s">
        <v>25</v>
      </c>
      <c r="H9" s="274"/>
      <c r="I9" s="276"/>
      <c r="J9" s="130" t="s">
        <v>24</v>
      </c>
      <c r="K9" s="155" t="s">
        <v>25</v>
      </c>
      <c r="L9" s="131" t="s">
        <v>24</v>
      </c>
      <c r="M9" s="155" t="s">
        <v>25</v>
      </c>
      <c r="N9" s="274"/>
      <c r="O9" s="276"/>
      <c r="P9" s="130" t="s">
        <v>24</v>
      </c>
      <c r="Q9" s="155" t="s">
        <v>25</v>
      </c>
      <c r="R9" s="131" t="s">
        <v>24</v>
      </c>
      <c r="S9" s="155" t="s">
        <v>25</v>
      </c>
      <c r="T9" s="274"/>
      <c r="U9" s="316"/>
      <c r="V9" s="307"/>
      <c r="W9" s="308"/>
    </row>
    <row r="10" spans="1:23" ht="18.75" thickBot="1" x14ac:dyDescent="0.25">
      <c r="A10" s="135"/>
      <c r="B10" s="136"/>
      <c r="C10" s="137" t="s">
        <v>52</v>
      </c>
      <c r="D10" s="138"/>
      <c r="E10" s="139"/>
      <c r="F10" s="138"/>
      <c r="G10" s="139"/>
      <c r="H10" s="139"/>
      <c r="I10" s="138"/>
      <c r="J10" s="138"/>
      <c r="K10" s="139"/>
      <c r="L10" s="138"/>
      <c r="M10" s="139"/>
      <c r="N10" s="139"/>
      <c r="O10" s="144"/>
      <c r="P10" s="140"/>
      <c r="Q10" s="141"/>
      <c r="R10" s="142"/>
      <c r="S10" s="141"/>
      <c r="T10" s="141"/>
      <c r="U10" s="143"/>
      <c r="V10" s="129"/>
      <c r="W10" s="154"/>
    </row>
    <row r="11" spans="1:23" s="4" customFormat="1" ht="15.75" customHeight="1" x14ac:dyDescent="0.3">
      <c r="A11" s="132">
        <v>1</v>
      </c>
      <c r="B11" s="133"/>
      <c r="C11" s="3" t="s">
        <v>68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34"/>
      <c r="Q11" s="69" t="str">
        <f>IF(P11=0,"",P11)</f>
        <v/>
      </c>
      <c r="R11" s="69"/>
      <c r="S11" s="69"/>
      <c r="T11" s="69"/>
      <c r="U11" s="102"/>
      <c r="V11" s="163"/>
      <c r="W11" s="163"/>
    </row>
    <row r="12" spans="1:23" s="68" customFormat="1" ht="15.75" customHeight="1" x14ac:dyDescent="0.25">
      <c r="A12" s="261" t="s">
        <v>173</v>
      </c>
      <c r="B12" s="60" t="s">
        <v>12</v>
      </c>
      <c r="C12" s="253" t="s">
        <v>55</v>
      </c>
      <c r="D12" s="99">
        <v>2</v>
      </c>
      <c r="E12" s="5">
        <f>IF(D12*14=0,"",D12*14)</f>
        <v>28</v>
      </c>
      <c r="F12" s="99"/>
      <c r="G12" s="147" t="str">
        <f>IF(F12*14=0,"",F12*14)</f>
        <v/>
      </c>
      <c r="H12" s="164">
        <v>2</v>
      </c>
      <c r="I12" s="9" t="s">
        <v>56</v>
      </c>
      <c r="J12" s="64"/>
      <c r="K12" s="5" t="str">
        <f>IF(J12*14=0,"",J12*14)</f>
        <v/>
      </c>
      <c r="L12" s="62"/>
      <c r="M12" s="5" t="str">
        <f>IF(L12*14=0,"",L12*14)</f>
        <v/>
      </c>
      <c r="N12" s="164"/>
      <c r="O12" s="8"/>
      <c r="P12" s="6">
        <f>IF(D12+J12=0,"",D12+J12)</f>
        <v>2</v>
      </c>
      <c r="Q12" s="5">
        <f>IF((D12+J12)*14=0,"",(D12+J12)*14)</f>
        <v>28</v>
      </c>
      <c r="R12" s="7" t="str">
        <f>IF(F12+L12=0,"",F12+L12)</f>
        <v/>
      </c>
      <c r="S12" s="5" t="str">
        <f>IF((L12+F12)*14=0,"",(L12+F12)*14)</f>
        <v/>
      </c>
      <c r="T12" s="7">
        <f>IF(N12+H12=0,"",N12+H12)</f>
        <v>2</v>
      </c>
      <c r="U12" s="103">
        <f>IF(D12+F12+L12+J12=0,"",D12+F12+L12+J12)</f>
        <v>2</v>
      </c>
      <c r="V12" s="165" t="s">
        <v>46</v>
      </c>
      <c r="W12" s="166" t="s">
        <v>44</v>
      </c>
    </row>
    <row r="13" spans="1:23" s="68" customFormat="1" ht="15.75" customHeight="1" x14ac:dyDescent="0.25">
      <c r="A13" s="260" t="s">
        <v>116</v>
      </c>
      <c r="B13" s="145" t="s">
        <v>12</v>
      </c>
      <c r="C13" s="253" t="s">
        <v>152</v>
      </c>
      <c r="D13" s="192">
        <v>2</v>
      </c>
      <c r="E13" s="147">
        <f>IF(D13*14=0,"",D13*14)</f>
        <v>28</v>
      </c>
      <c r="F13" s="192"/>
      <c r="G13" s="147" t="str">
        <f>IF(F13*14=0,"",F13*14)</f>
        <v/>
      </c>
      <c r="H13" s="192">
        <v>2</v>
      </c>
      <c r="I13" s="201" t="s">
        <v>37</v>
      </c>
      <c r="J13" s="99"/>
      <c r="K13" s="146" t="str">
        <f>IF(J13*14=0,"",J13*14)</f>
        <v/>
      </c>
      <c r="L13" s="99"/>
      <c r="M13" s="146" t="str">
        <f>IF(L13*14=0,"",L13*14)</f>
        <v/>
      </c>
      <c r="N13" s="99"/>
      <c r="O13" s="170"/>
      <c r="P13" s="6">
        <f>IF(D13+J13=0,"",D13+J13)</f>
        <v>2</v>
      </c>
      <c r="Q13" s="5">
        <f>IF((D13+J13)*14=0,"",(D13+J13)*14)</f>
        <v>28</v>
      </c>
      <c r="R13" s="7" t="str">
        <f>IF(F13+L13=0,"",F13+L13)</f>
        <v/>
      </c>
      <c r="S13" s="5" t="str">
        <f>IF((L13+F13)*14=0,"",(L13+F13)*14)</f>
        <v/>
      </c>
      <c r="T13" s="7">
        <f>IF(N13+H13=0,"",N13+H13)</f>
        <v>2</v>
      </c>
      <c r="U13" s="103">
        <f>IF(D13+F13+L13+J13=0,"",D13+F13+L13+J13)</f>
        <v>2</v>
      </c>
      <c r="V13" s="184" t="s">
        <v>50</v>
      </c>
      <c r="W13" s="249" t="s">
        <v>181</v>
      </c>
    </row>
    <row r="14" spans="1:23" s="68" customFormat="1" x14ac:dyDescent="0.25">
      <c r="A14" s="260" t="s">
        <v>151</v>
      </c>
      <c r="B14" s="60" t="s">
        <v>12</v>
      </c>
      <c r="C14" s="253" t="s">
        <v>172</v>
      </c>
      <c r="D14" s="192">
        <v>2</v>
      </c>
      <c r="E14" s="147">
        <f t="shared" ref="E14:E18" si="0">IF(D14*14=0,"",D14*14)</f>
        <v>28</v>
      </c>
      <c r="F14" s="192"/>
      <c r="G14" s="147" t="str">
        <f t="shared" ref="G14:G18" si="1">IF(F14*14=0,"",F14*14)</f>
        <v/>
      </c>
      <c r="H14" s="202">
        <v>2</v>
      </c>
      <c r="I14" s="203" t="s">
        <v>56</v>
      </c>
      <c r="J14" s="64"/>
      <c r="K14" s="5" t="str">
        <f t="shared" ref="K14:K18" si="2">IF(J14*14=0,"",J14*14)</f>
        <v/>
      </c>
      <c r="L14" s="62"/>
      <c r="M14" s="147" t="str">
        <f t="shared" ref="M14:M18" si="3">IF(L14*14=0,"",L14*14)</f>
        <v/>
      </c>
      <c r="N14" s="63"/>
      <c r="O14" s="8"/>
      <c r="P14" s="6">
        <f t="shared" ref="P14:P18" si="4">IF(D14+J14=0,"",D14+J14)</f>
        <v>2</v>
      </c>
      <c r="Q14" s="5">
        <f t="shared" ref="Q14:Q18" si="5">IF((D14+J14)*14=0,"",(D14+J14)*14)</f>
        <v>28</v>
      </c>
      <c r="R14" s="7" t="str">
        <f t="shared" ref="R14:R18" si="6">IF(F14+L14=0,"",F14+L14)</f>
        <v/>
      </c>
      <c r="S14" s="5" t="str">
        <f t="shared" ref="S14:S18" si="7">IF((L14+F14)*14=0,"",(L14+F14)*14)</f>
        <v/>
      </c>
      <c r="T14" s="7">
        <f t="shared" ref="T14:T18" si="8">IF(N14+H14=0,"",N14+H14)</f>
        <v>2</v>
      </c>
      <c r="U14" s="103">
        <f t="shared" ref="U14:U18" si="9">IF(D14+F14+L14+J14=0,"",D14+F14+L14+J14)</f>
        <v>2</v>
      </c>
      <c r="V14" s="165" t="s">
        <v>54</v>
      </c>
      <c r="W14" s="207" t="s">
        <v>156</v>
      </c>
    </row>
    <row r="15" spans="1:23" s="68" customFormat="1" ht="15.75" customHeight="1" x14ac:dyDescent="0.25">
      <c r="A15" s="260" t="s">
        <v>145</v>
      </c>
      <c r="B15" s="60" t="s">
        <v>12</v>
      </c>
      <c r="C15" s="254" t="s">
        <v>153</v>
      </c>
      <c r="D15" s="99"/>
      <c r="E15" s="147" t="str">
        <f t="shared" si="0"/>
        <v/>
      </c>
      <c r="F15" s="99">
        <v>2</v>
      </c>
      <c r="G15" s="147">
        <f t="shared" si="1"/>
        <v>28</v>
      </c>
      <c r="H15" s="101">
        <v>2</v>
      </c>
      <c r="I15" s="245" t="s">
        <v>56</v>
      </c>
      <c r="J15" s="100"/>
      <c r="K15" s="147" t="str">
        <f t="shared" si="2"/>
        <v/>
      </c>
      <c r="L15" s="99"/>
      <c r="M15" s="147" t="str">
        <f t="shared" si="3"/>
        <v/>
      </c>
      <c r="N15" s="101"/>
      <c r="O15" s="9"/>
      <c r="P15" s="6" t="str">
        <f t="shared" si="4"/>
        <v/>
      </c>
      <c r="Q15" s="5" t="str">
        <f t="shared" si="5"/>
        <v/>
      </c>
      <c r="R15" s="7">
        <f t="shared" si="6"/>
        <v>2</v>
      </c>
      <c r="S15" s="5">
        <f t="shared" si="7"/>
        <v>28</v>
      </c>
      <c r="T15" s="7">
        <f t="shared" si="8"/>
        <v>2</v>
      </c>
      <c r="U15" s="103">
        <f t="shared" si="9"/>
        <v>2</v>
      </c>
      <c r="V15" s="165" t="s">
        <v>49</v>
      </c>
      <c r="W15" s="207" t="s">
        <v>174</v>
      </c>
    </row>
    <row r="16" spans="1:23" s="68" customFormat="1" ht="15.75" customHeight="1" x14ac:dyDescent="0.25">
      <c r="A16" s="260" t="s">
        <v>146</v>
      </c>
      <c r="B16" s="60" t="s">
        <v>12</v>
      </c>
      <c r="C16" s="253" t="s">
        <v>66</v>
      </c>
      <c r="D16" s="192"/>
      <c r="E16" s="5" t="str">
        <f t="shared" si="0"/>
        <v/>
      </c>
      <c r="F16" s="192"/>
      <c r="G16" s="147" t="str">
        <f t="shared" si="1"/>
        <v/>
      </c>
      <c r="H16" s="202"/>
      <c r="I16" s="203"/>
      <c r="J16" s="204">
        <v>1</v>
      </c>
      <c r="K16" s="147">
        <f t="shared" ref="K16:K17" si="10">IF(J16*14=0,"",J16*14)</f>
        <v>14</v>
      </c>
      <c r="L16" s="192"/>
      <c r="M16" s="147" t="str">
        <f t="shared" ref="M16:M17" si="11">IF(L16*14=0,"",L16*14)</f>
        <v/>
      </c>
      <c r="N16" s="202">
        <v>1</v>
      </c>
      <c r="O16" s="203" t="s">
        <v>56</v>
      </c>
      <c r="P16" s="6">
        <f t="shared" si="4"/>
        <v>1</v>
      </c>
      <c r="Q16" s="5">
        <f t="shared" si="5"/>
        <v>14</v>
      </c>
      <c r="R16" s="7" t="str">
        <f t="shared" si="6"/>
        <v/>
      </c>
      <c r="S16" s="5" t="str">
        <f t="shared" si="7"/>
        <v/>
      </c>
      <c r="T16" s="7">
        <f t="shared" si="8"/>
        <v>1</v>
      </c>
      <c r="U16" s="103">
        <f t="shared" si="9"/>
        <v>1</v>
      </c>
      <c r="V16" s="184" t="s">
        <v>104</v>
      </c>
      <c r="W16" s="166" t="s">
        <v>83</v>
      </c>
    </row>
    <row r="17" spans="1:23" s="68" customFormat="1" ht="15.75" customHeight="1" x14ac:dyDescent="0.25">
      <c r="A17" s="260" t="s">
        <v>128</v>
      </c>
      <c r="B17" s="60" t="s">
        <v>12</v>
      </c>
      <c r="C17" s="254" t="s">
        <v>67</v>
      </c>
      <c r="D17" s="192"/>
      <c r="E17" s="5" t="str">
        <f t="shared" si="0"/>
        <v/>
      </c>
      <c r="F17" s="192"/>
      <c r="G17" s="147"/>
      <c r="H17" s="202"/>
      <c r="I17" s="203"/>
      <c r="J17" s="204">
        <v>1</v>
      </c>
      <c r="K17" s="147">
        <f t="shared" si="10"/>
        <v>14</v>
      </c>
      <c r="L17" s="192"/>
      <c r="M17" s="147" t="str">
        <f t="shared" si="11"/>
        <v/>
      </c>
      <c r="N17" s="202">
        <v>1</v>
      </c>
      <c r="O17" s="203" t="s">
        <v>56</v>
      </c>
      <c r="P17" s="6">
        <f t="shared" ref="P17" si="12">IF(D17+J17=0,"",D17+J17)</f>
        <v>1</v>
      </c>
      <c r="Q17" s="5">
        <f t="shared" ref="Q17" si="13">IF((D17+J17)*14=0,"",(D17+J17)*14)</f>
        <v>14</v>
      </c>
      <c r="R17" s="7" t="str">
        <f t="shared" ref="R17" si="14">IF(F17+L17=0,"",F17+L17)</f>
        <v/>
      </c>
      <c r="S17" s="5" t="str">
        <f t="shared" ref="S17" si="15">IF((L17+F17)*14=0,"",(L17+F17)*14)</f>
        <v/>
      </c>
      <c r="T17" s="7">
        <f t="shared" ref="T17" si="16">IF(N17+H17=0,"",N17+H17)</f>
        <v>1</v>
      </c>
      <c r="U17" s="103">
        <f t="shared" ref="U17" si="17">IF(D17+F17+L17+J17=0,"",D17+F17+L17+J17)</f>
        <v>1</v>
      </c>
      <c r="V17" s="165" t="s">
        <v>49</v>
      </c>
      <c r="W17" s="166" t="s">
        <v>84</v>
      </c>
    </row>
    <row r="18" spans="1:23" s="68" customFormat="1" ht="15.75" customHeight="1" x14ac:dyDescent="0.25">
      <c r="A18" s="104"/>
      <c r="B18" s="60" t="s">
        <v>15</v>
      </c>
      <c r="C18" s="105" t="s">
        <v>109</v>
      </c>
      <c r="D18" s="204">
        <v>2</v>
      </c>
      <c r="E18" s="147">
        <f t="shared" si="0"/>
        <v>28</v>
      </c>
      <c r="F18" s="192"/>
      <c r="G18" s="147" t="str">
        <f t="shared" si="1"/>
        <v/>
      </c>
      <c r="H18" s="202">
        <v>2</v>
      </c>
      <c r="I18" s="205" t="s">
        <v>56</v>
      </c>
      <c r="J18" s="204"/>
      <c r="K18" s="147" t="str">
        <f t="shared" si="2"/>
        <v/>
      </c>
      <c r="L18" s="192"/>
      <c r="M18" s="147" t="str">
        <f t="shared" si="3"/>
        <v/>
      </c>
      <c r="N18" s="202"/>
      <c r="O18" s="205"/>
      <c r="P18" s="6">
        <f t="shared" si="4"/>
        <v>2</v>
      </c>
      <c r="Q18" s="5">
        <f t="shared" si="5"/>
        <v>28</v>
      </c>
      <c r="R18" s="7" t="str">
        <f t="shared" si="6"/>
        <v/>
      </c>
      <c r="S18" s="5" t="str">
        <f t="shared" si="7"/>
        <v/>
      </c>
      <c r="T18" s="7">
        <f t="shared" si="8"/>
        <v>2</v>
      </c>
      <c r="U18" s="103">
        <f t="shared" si="9"/>
        <v>2</v>
      </c>
      <c r="V18" s="165"/>
      <c r="W18" s="166"/>
    </row>
    <row r="19" spans="1:23" s="4" customFormat="1" ht="15.75" customHeight="1" thickBot="1" x14ac:dyDescent="0.35">
      <c r="A19" s="10"/>
      <c r="B19" s="11"/>
      <c r="C19" s="157" t="s">
        <v>69</v>
      </c>
      <c r="D19" s="70">
        <f>IF(SUM(D12:D18)=0,"",SUM(D12:D18))</f>
        <v>8</v>
      </c>
      <c r="E19" s="12">
        <f>SUM(E12:E18)</f>
        <v>112</v>
      </c>
      <c r="F19" s="12">
        <f>SUM(F12:F18)</f>
        <v>2</v>
      </c>
      <c r="G19" s="12">
        <f>SUM(G12:G18)</f>
        <v>28</v>
      </c>
      <c r="H19" s="106">
        <f>IF(SUM(H12:H18)=0,"",SUM(H12:H18))</f>
        <v>10</v>
      </c>
      <c r="I19" s="107"/>
      <c r="J19" s="70">
        <f>IF(SUM(J12:J18)=0,"",SUM(J12:J18))</f>
        <v>2</v>
      </c>
      <c r="K19" s="12">
        <f>SUM(K12:K18)</f>
        <v>28</v>
      </c>
      <c r="L19" s="12">
        <f>SUM(L12:L18)</f>
        <v>0</v>
      </c>
      <c r="M19" s="12">
        <f>SUM(M12:M18)</f>
        <v>0</v>
      </c>
      <c r="N19" s="106">
        <f>IF(SUM(N12:N18)=0,"",SUM(N12:N18))</f>
        <v>2</v>
      </c>
      <c r="O19" s="107"/>
      <c r="P19" s="71">
        <f>IF(SUM(P12:P18)=0,"",SUM(P12:P18))</f>
        <v>10</v>
      </c>
      <c r="Q19" s="12">
        <f>IF(SUM(P12:P18)=0,"",SUM(P12:P18)*14)</f>
        <v>140</v>
      </c>
      <c r="R19" s="12">
        <f>SUM(R11:R18)</f>
        <v>2</v>
      </c>
      <c r="S19" s="12">
        <f>SUM(S11:S18)</f>
        <v>28</v>
      </c>
      <c r="T19" s="12">
        <f>IF(SUM(T12:T18)=0,"",SUM(T12:T18))</f>
        <v>12</v>
      </c>
      <c r="U19" s="106">
        <f>IF(SUM(U12:U18)=0,"",SUM(U12:U18))</f>
        <v>12</v>
      </c>
      <c r="V19" s="171"/>
      <c r="W19" s="163"/>
    </row>
    <row r="20" spans="1:23" s="4" customFormat="1" ht="15.75" customHeight="1" x14ac:dyDescent="0.3">
      <c r="A20" s="132" t="s">
        <v>6</v>
      </c>
      <c r="B20" s="133"/>
      <c r="C20" s="3" t="s">
        <v>98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34"/>
      <c r="Q20" s="69" t="str">
        <f>IF(P20=0,"",P20)</f>
        <v/>
      </c>
      <c r="R20" s="69"/>
      <c r="S20" s="69"/>
      <c r="T20" s="69"/>
      <c r="U20" s="102"/>
      <c r="V20" s="163"/>
      <c r="W20" s="163"/>
    </row>
    <row r="21" spans="1:23" ht="15.75" customHeight="1" x14ac:dyDescent="0.25">
      <c r="A21" s="262" t="s">
        <v>113</v>
      </c>
      <c r="B21" s="145" t="s">
        <v>12</v>
      </c>
      <c r="C21" s="253" t="s">
        <v>98</v>
      </c>
      <c r="D21" s="99">
        <v>2</v>
      </c>
      <c r="E21" s="146">
        <f>IF(D21*14=G525,"",D21*14)</f>
        <v>28</v>
      </c>
      <c r="F21" s="99"/>
      <c r="G21" s="146" t="str">
        <f>IF(F21*14=0,"",F21*14)</f>
        <v/>
      </c>
      <c r="H21" s="99">
        <v>2</v>
      </c>
      <c r="I21" s="169" t="s">
        <v>82</v>
      </c>
      <c r="J21" s="99"/>
      <c r="K21" s="146" t="str">
        <f>IF(J21*14=0,"",J21*14)</f>
        <v/>
      </c>
      <c r="L21" s="99"/>
      <c r="M21" s="146" t="str">
        <f>IF(L21*14=0,"",L21*14)</f>
        <v/>
      </c>
      <c r="N21" s="99"/>
      <c r="O21" s="170"/>
      <c r="P21" s="6">
        <f>IF(D21+J21=0,"",D21+J21)</f>
        <v>2</v>
      </c>
      <c r="Q21" s="5">
        <f>IF((D21+J21)*14=0,"",(D21+J21)*14)</f>
        <v>28</v>
      </c>
      <c r="R21" s="7" t="str">
        <f>IF(F21+L21=0,"",F21+L21)</f>
        <v/>
      </c>
      <c r="S21" s="5" t="str">
        <f>IF((L21+F21)*14=0,"",(L21+F21)*14)</f>
        <v/>
      </c>
      <c r="T21" s="7">
        <f>IF(N21+H21=0,"",N21+H21)</f>
        <v>2</v>
      </c>
      <c r="U21" s="103">
        <f>IF(D21+F21+L21+J21=0,"",D21+F21+L21+J21)</f>
        <v>2</v>
      </c>
      <c r="V21" s="184" t="s">
        <v>50</v>
      </c>
      <c r="W21" s="185" t="s">
        <v>93</v>
      </c>
    </row>
    <row r="22" spans="1:23" ht="15.75" customHeight="1" x14ac:dyDescent="0.25">
      <c r="A22" s="260" t="s">
        <v>154</v>
      </c>
      <c r="B22" s="145" t="s">
        <v>12</v>
      </c>
      <c r="C22" s="253" t="s">
        <v>100</v>
      </c>
      <c r="D22" s="99">
        <v>2</v>
      </c>
      <c r="E22" s="146">
        <f>IF(D22*14=G526,"",D22*14)</f>
        <v>28</v>
      </c>
      <c r="F22" s="99"/>
      <c r="G22" s="146" t="str">
        <f>IF(F22*14=0,"",F22*14)</f>
        <v/>
      </c>
      <c r="H22" s="99">
        <v>2</v>
      </c>
      <c r="I22" s="169" t="s">
        <v>56</v>
      </c>
      <c r="J22" s="99"/>
      <c r="K22" s="146" t="str">
        <f>IF(J22*14=0,"",J22*14)</f>
        <v/>
      </c>
      <c r="L22" s="99"/>
      <c r="M22" s="146" t="str">
        <f>IF(L22*14=0,"",L22*14)</f>
        <v/>
      </c>
      <c r="N22" s="99"/>
      <c r="O22" s="170"/>
      <c r="P22" s="6">
        <f>IF(D22+J22=0,"",D22+J22)</f>
        <v>2</v>
      </c>
      <c r="Q22" s="5">
        <f>IF((D22+J22)*14=0,"",(D22+J22)*14)</f>
        <v>28</v>
      </c>
      <c r="R22" s="7" t="str">
        <f>IF(F22+L22=0,"",F22+L22)</f>
        <v/>
      </c>
      <c r="S22" s="5" t="str">
        <f>IF((L22+F22)*14=0,"",(L22+F22)*14)</f>
        <v/>
      </c>
      <c r="T22" s="7">
        <f>IF(N22+H22=0,"",N22+H22)</f>
        <v>2</v>
      </c>
      <c r="U22" s="103">
        <f>IF(D22+F22+L22+J22=0,"",D22+F22+L22+J22)</f>
        <v>2</v>
      </c>
      <c r="V22" s="184" t="s">
        <v>104</v>
      </c>
      <c r="W22" s="185" t="s">
        <v>105</v>
      </c>
    </row>
    <row r="23" spans="1:23" ht="15.75" customHeight="1" x14ac:dyDescent="0.25">
      <c r="A23" s="260" t="s">
        <v>124</v>
      </c>
      <c r="B23" s="145" t="s">
        <v>12</v>
      </c>
      <c r="C23" s="253" t="s">
        <v>155</v>
      </c>
      <c r="D23" s="99">
        <v>2</v>
      </c>
      <c r="E23" s="146">
        <f>IF(D23*14=G529,"",D23*14)</f>
        <v>28</v>
      </c>
      <c r="F23" s="99"/>
      <c r="G23" s="146" t="str">
        <f>IF(F23*14=0,"",F23*14)</f>
        <v/>
      </c>
      <c r="H23" s="99">
        <v>2</v>
      </c>
      <c r="I23" s="169" t="s">
        <v>56</v>
      </c>
      <c r="J23" s="99"/>
      <c r="K23" s="146" t="str">
        <f>IF(J23*14=0,"",J23*14)</f>
        <v/>
      </c>
      <c r="L23" s="99"/>
      <c r="M23" s="147" t="str">
        <f>IF(L23*14=0,"",L23*14)</f>
        <v/>
      </c>
      <c r="N23" s="99"/>
      <c r="O23" s="170"/>
      <c r="P23" s="6">
        <f>IF(D23+J23=0,"",D23+J23)</f>
        <v>2</v>
      </c>
      <c r="Q23" s="5">
        <f>IF((D23+J23)*14=0,"",(D23+J23)*14)</f>
        <v>28</v>
      </c>
      <c r="R23" s="7" t="str">
        <f>IF(F23+L23=0,"",F23+L23)</f>
        <v/>
      </c>
      <c r="S23" s="5" t="str">
        <f>IF((L23+F23)*14=0,"",(L23+F23)*14)</f>
        <v/>
      </c>
      <c r="T23" s="7">
        <f>IF(N23+H23=0,"",N23+H23)</f>
        <v>2</v>
      </c>
      <c r="U23" s="103">
        <f>IF(D23+F23+L23+J23=0,"",D23+F23+L23+J23)</f>
        <v>2</v>
      </c>
      <c r="V23" s="184" t="s">
        <v>50</v>
      </c>
      <c r="W23" s="185" t="s">
        <v>88</v>
      </c>
    </row>
    <row r="24" spans="1:23" ht="15.75" customHeight="1" x14ac:dyDescent="0.25">
      <c r="A24" s="260" t="s">
        <v>129</v>
      </c>
      <c r="B24" s="145" t="s">
        <v>12</v>
      </c>
      <c r="C24" s="253" t="s">
        <v>101</v>
      </c>
      <c r="D24" s="99"/>
      <c r="E24" s="146" t="str">
        <f>IF(D24*14=G531,"",D24*14)</f>
        <v/>
      </c>
      <c r="F24" s="99"/>
      <c r="G24" s="146" t="str">
        <f>IF(F24*14=0,"",F24*14)</f>
        <v/>
      </c>
      <c r="H24" s="99"/>
      <c r="I24" s="169"/>
      <c r="J24" s="99">
        <v>2</v>
      </c>
      <c r="K24" s="147">
        <f>IF(J24*14=0,"",J24*14)</f>
        <v>28</v>
      </c>
      <c r="L24" s="99"/>
      <c r="M24" s="147" t="str">
        <f>IF(L24*14=0,"",L24*14)</f>
        <v/>
      </c>
      <c r="N24" s="99">
        <v>2</v>
      </c>
      <c r="O24" s="170" t="s">
        <v>82</v>
      </c>
      <c r="P24" s="6">
        <f>IF(D24+J24=0,"",D24+J24)</f>
        <v>2</v>
      </c>
      <c r="Q24" s="5">
        <f>IF((D24+J24)*14=0,"",(D24+J24)*14)</f>
        <v>28</v>
      </c>
      <c r="R24" s="7" t="str">
        <f>IF(F24+L24=0,"",F24+L24)</f>
        <v/>
      </c>
      <c r="S24" s="5" t="str">
        <f>IF((L24+F24)*14=0,"",(L24+F24)*14)</f>
        <v/>
      </c>
      <c r="T24" s="7">
        <f>IF(N24+H24=0,"",N24+H24)</f>
        <v>2</v>
      </c>
      <c r="U24" s="103">
        <f>IF(D24+F24+L24+J24=0,"",D24+F24+L24+J24)</f>
        <v>2</v>
      </c>
      <c r="V24" s="246" t="s">
        <v>50</v>
      </c>
      <c r="W24" s="185" t="s">
        <v>88</v>
      </c>
    </row>
    <row r="25" spans="1:23" ht="15.75" customHeight="1" x14ac:dyDescent="0.25">
      <c r="A25" s="260" t="s">
        <v>130</v>
      </c>
      <c r="B25" s="145" t="s">
        <v>12</v>
      </c>
      <c r="C25" s="253" t="s">
        <v>131</v>
      </c>
      <c r="D25" s="99"/>
      <c r="E25" s="146"/>
      <c r="F25" s="99"/>
      <c r="G25" s="146"/>
      <c r="H25" s="99"/>
      <c r="I25" s="169"/>
      <c r="J25" s="192">
        <v>1</v>
      </c>
      <c r="K25" s="147">
        <f t="shared" ref="K25" si="18">IF(J25*14=0,"",J25*14)</f>
        <v>14</v>
      </c>
      <c r="L25" s="192"/>
      <c r="M25" s="147" t="str">
        <f t="shared" ref="M25" si="19">IF(L25*14=0,"",L25*14)</f>
        <v/>
      </c>
      <c r="N25" s="192">
        <v>1</v>
      </c>
      <c r="O25" s="206" t="s">
        <v>56</v>
      </c>
      <c r="P25" s="6">
        <f t="shared" ref="P25:P26" si="20">IF(D25+J25=0,"",D25+J25)</f>
        <v>1</v>
      </c>
      <c r="Q25" s="5">
        <f t="shared" ref="Q25:Q26" si="21">IF((D25+J25)*14=0,"",(D25+J25)*14)</f>
        <v>14</v>
      </c>
      <c r="R25" s="7" t="str">
        <f t="shared" ref="R25:R26" si="22">IF(F25+L25=0,"",F25+L25)</f>
        <v/>
      </c>
      <c r="S25" s="5" t="str">
        <f t="shared" ref="S25:S26" si="23">IF((L25+F25)*14=0,"",(L25+F25)*14)</f>
        <v/>
      </c>
      <c r="T25" s="7">
        <f t="shared" ref="T25:T26" si="24">IF(N25+H25=0,"",N25+H25)</f>
        <v>1</v>
      </c>
      <c r="U25" s="103">
        <f t="shared" ref="U25:U26" si="25">IF(D25+F25+L25+J25=0,"",D25+F25+L25+J25)</f>
        <v>1</v>
      </c>
      <c r="V25" s="184" t="s">
        <v>106</v>
      </c>
      <c r="W25" s="185" t="s">
        <v>107</v>
      </c>
    </row>
    <row r="26" spans="1:23" ht="15.75" customHeight="1" x14ac:dyDescent="0.25">
      <c r="A26" s="104"/>
      <c r="B26" s="145" t="s">
        <v>15</v>
      </c>
      <c r="C26" s="197" t="s">
        <v>110</v>
      </c>
      <c r="D26" s="99"/>
      <c r="E26" s="146"/>
      <c r="F26" s="99"/>
      <c r="G26" s="146"/>
      <c r="H26" s="99"/>
      <c r="I26" s="169"/>
      <c r="J26" s="192">
        <v>2</v>
      </c>
      <c r="K26" s="147">
        <f>IF(J26*14=M531,"",J26*14)</f>
        <v>28</v>
      </c>
      <c r="L26" s="192"/>
      <c r="M26" s="147" t="str">
        <f>IF(L26*14=0,"",L26*14)</f>
        <v/>
      </c>
      <c r="N26" s="192">
        <v>2</v>
      </c>
      <c r="O26" s="201" t="s">
        <v>56</v>
      </c>
      <c r="P26" s="6">
        <f t="shared" si="20"/>
        <v>2</v>
      </c>
      <c r="Q26" s="5">
        <f t="shared" si="21"/>
        <v>28</v>
      </c>
      <c r="R26" s="7" t="str">
        <f t="shared" si="22"/>
        <v/>
      </c>
      <c r="S26" s="5" t="str">
        <f t="shared" si="23"/>
        <v/>
      </c>
      <c r="T26" s="7">
        <f t="shared" si="24"/>
        <v>2</v>
      </c>
      <c r="U26" s="103">
        <f t="shared" si="25"/>
        <v>2</v>
      </c>
      <c r="V26" s="184"/>
      <c r="W26" s="185"/>
    </row>
    <row r="27" spans="1:23" s="4" customFormat="1" ht="15.75" customHeight="1" thickBot="1" x14ac:dyDescent="0.35">
      <c r="A27" s="10"/>
      <c r="B27" s="11"/>
      <c r="C27" s="157" t="s">
        <v>99</v>
      </c>
      <c r="D27" s="70">
        <f>IF(SUM(D21:D26)=0,"",SUM(D21:D26))</f>
        <v>6</v>
      </c>
      <c r="E27" s="12">
        <f>SUM(E21:E26)</f>
        <v>84</v>
      </c>
      <c r="F27" s="12">
        <f>SUM(F21:F26)</f>
        <v>0</v>
      </c>
      <c r="G27" s="12">
        <f>SUM(G21:G26)</f>
        <v>0</v>
      </c>
      <c r="H27" s="106">
        <f>IF(SUM(H21:H26)=0,"",SUM(H21:H26))</f>
        <v>6</v>
      </c>
      <c r="I27" s="107"/>
      <c r="J27" s="70">
        <f>IF(SUM(J21:J26)=0,"",SUM(J21:J26))</f>
        <v>5</v>
      </c>
      <c r="K27" s="12">
        <f>SUM(K21:K26)</f>
        <v>70</v>
      </c>
      <c r="L27" s="12">
        <f>SUM(L21:L26)</f>
        <v>0</v>
      </c>
      <c r="M27" s="12">
        <f>SUM(M21:M26)</f>
        <v>0</v>
      </c>
      <c r="N27" s="106">
        <f>IF(SUM(N21:N26)=0,"",SUM(N21:N26))</f>
        <v>5</v>
      </c>
      <c r="O27" s="107"/>
      <c r="P27" s="71">
        <f>IF(SUM(P21:P26)=0,"",SUM(P21:P26))</f>
        <v>11</v>
      </c>
      <c r="Q27" s="12">
        <f>IF(SUM(P21:P26)=0,"",SUM(P21:P26)*14)</f>
        <v>154</v>
      </c>
      <c r="R27" s="12">
        <f>SUM(R21:R26)</f>
        <v>0</v>
      </c>
      <c r="S27" s="12">
        <f>SUM(S21:S26)</f>
        <v>0</v>
      </c>
      <c r="T27" s="12">
        <f>IF(SUM(T21:T26)=0,"",SUM(T21:T26))</f>
        <v>11</v>
      </c>
      <c r="U27" s="106">
        <f>IF(SUM(U21:U26)=0,"",SUM(U21:U26))</f>
        <v>11</v>
      </c>
      <c r="V27" s="171"/>
      <c r="W27" s="163"/>
    </row>
    <row r="28" spans="1:23" s="4" customFormat="1" ht="15.75" customHeight="1" x14ac:dyDescent="0.3">
      <c r="A28" s="13" t="s">
        <v>97</v>
      </c>
      <c r="B28" s="14"/>
      <c r="C28" s="3" t="s">
        <v>70</v>
      </c>
      <c r="D28" s="72"/>
      <c r="E28" s="73"/>
      <c r="F28" s="74"/>
      <c r="G28" s="73"/>
      <c r="H28" s="74"/>
      <c r="I28" s="75"/>
      <c r="J28" s="74"/>
      <c r="K28" s="73"/>
      <c r="L28" s="74"/>
      <c r="M28" s="73"/>
      <c r="N28" s="74"/>
      <c r="O28" s="75"/>
      <c r="P28" s="314"/>
      <c r="Q28" s="314"/>
      <c r="R28" s="314"/>
      <c r="S28" s="314"/>
      <c r="T28" s="314"/>
      <c r="U28" s="314"/>
      <c r="V28" s="171"/>
      <c r="W28" s="163"/>
    </row>
    <row r="29" spans="1:23" ht="15.75" customHeight="1" x14ac:dyDescent="0.25">
      <c r="A29" s="260" t="s">
        <v>122</v>
      </c>
      <c r="B29" s="145" t="s">
        <v>12</v>
      </c>
      <c r="C29" s="253" t="s">
        <v>72</v>
      </c>
      <c r="D29" s="252">
        <v>1</v>
      </c>
      <c r="E29" s="146">
        <f>IF(D29*14=G524,"",D29*14)</f>
        <v>14</v>
      </c>
      <c r="F29" s="252">
        <v>1</v>
      </c>
      <c r="G29" s="146">
        <f>IF(F29*14=0,"",F29*14)</f>
        <v>14</v>
      </c>
      <c r="H29" s="99">
        <v>2</v>
      </c>
      <c r="I29" s="251" t="s">
        <v>179</v>
      </c>
      <c r="J29" s="62"/>
      <c r="K29" s="5" t="str">
        <f>IF(J29*14=0,"",J29*14)</f>
        <v/>
      </c>
      <c r="L29" s="62"/>
      <c r="M29" s="5" t="str">
        <f>IF(L29*14=0,"",L29*14)</f>
        <v/>
      </c>
      <c r="N29" s="62"/>
      <c r="O29" s="167"/>
      <c r="P29" s="6">
        <f>IF(D29+J29=0,"",D29+J29)</f>
        <v>1</v>
      </c>
      <c r="Q29" s="5">
        <f>IF((D29+J29)*14=0,"",(D29+J29)*14)</f>
        <v>14</v>
      </c>
      <c r="R29" s="7">
        <f>IF(F29+L29=0,"",F29+L29)</f>
        <v>1</v>
      </c>
      <c r="S29" s="5">
        <f>IF((L29+F29)*14=0,"",(L29+F29)*14)</f>
        <v>14</v>
      </c>
      <c r="T29" s="7">
        <f>IF(N29+H29=0,"",N29+H29)</f>
        <v>2</v>
      </c>
      <c r="U29" s="103">
        <f>IF(D29+F29+L29+J29=0,"",D29+F29+L29+J29)</f>
        <v>2</v>
      </c>
      <c r="V29" s="172" t="s">
        <v>50</v>
      </c>
      <c r="W29" s="166" t="s">
        <v>86</v>
      </c>
    </row>
    <row r="30" spans="1:23" ht="15.75" customHeight="1" x14ac:dyDescent="0.25">
      <c r="A30" s="260" t="s">
        <v>123</v>
      </c>
      <c r="B30" s="61" t="s">
        <v>12</v>
      </c>
      <c r="C30" s="253" t="s">
        <v>73</v>
      </c>
      <c r="D30" s="62"/>
      <c r="E30" s="147" t="str">
        <f t="shared" ref="E30:E35" si="26">IF(D30*14=G526,"",D30*14)</f>
        <v/>
      </c>
      <c r="F30" s="62"/>
      <c r="G30" s="147" t="str">
        <f t="shared" ref="G30:G42" si="27">IF(F30*14=0,"",F30*14)</f>
        <v/>
      </c>
      <c r="H30" s="62"/>
      <c r="I30" s="173"/>
      <c r="J30" s="62">
        <v>1</v>
      </c>
      <c r="K30" s="5">
        <f t="shared" ref="K30:K42" si="28">IF(J30*14=0,"",J30*14)</f>
        <v>14</v>
      </c>
      <c r="L30" s="62">
        <v>1</v>
      </c>
      <c r="M30" s="5">
        <f t="shared" ref="M30:M42" si="29">IF(L30*14=0,"",L30*14)</f>
        <v>14</v>
      </c>
      <c r="N30" s="62">
        <v>2</v>
      </c>
      <c r="O30" s="167" t="s">
        <v>37</v>
      </c>
      <c r="P30" s="6">
        <f t="shared" ref="P30:P42" si="30">IF(D30+J30=0,"",D30+J30)</f>
        <v>1</v>
      </c>
      <c r="Q30" s="5">
        <f t="shared" ref="Q30:Q42" si="31">IF((D30+J30)*14=0,"",(D30+J30)*14)</f>
        <v>14</v>
      </c>
      <c r="R30" s="7">
        <f t="shared" ref="R30:R42" si="32">IF(F30+L30=0,"",F30+L30)</f>
        <v>1</v>
      </c>
      <c r="S30" s="5">
        <f t="shared" ref="S30:S42" si="33">IF((L30+F30)*14=0,"",(L30+F30)*14)</f>
        <v>14</v>
      </c>
      <c r="T30" s="7">
        <f t="shared" ref="T30:T42" si="34">IF(N30+H30=0,"",N30+H30)</f>
        <v>2</v>
      </c>
      <c r="U30" s="103">
        <f t="shared" ref="U30:U42" si="35">IF(D30+F30+L30+J30=0,"",D30+F30+L30+J30)</f>
        <v>2</v>
      </c>
      <c r="V30" s="172" t="s">
        <v>50</v>
      </c>
      <c r="W30" s="166" t="s">
        <v>86</v>
      </c>
    </row>
    <row r="31" spans="1:23" ht="15.75" customHeight="1" x14ac:dyDescent="0.25">
      <c r="A31" s="260" t="s">
        <v>157</v>
      </c>
      <c r="B31" s="61" t="s">
        <v>12</v>
      </c>
      <c r="C31" s="253" t="s">
        <v>74</v>
      </c>
      <c r="D31" s="99">
        <v>2</v>
      </c>
      <c r="E31" s="146">
        <f t="shared" si="26"/>
        <v>28</v>
      </c>
      <c r="F31" s="99"/>
      <c r="G31" s="146" t="str">
        <f t="shared" si="27"/>
        <v/>
      </c>
      <c r="H31" s="99">
        <v>2</v>
      </c>
      <c r="I31" s="251" t="s">
        <v>179</v>
      </c>
      <c r="J31" s="62"/>
      <c r="K31" s="5" t="str">
        <f t="shared" si="28"/>
        <v/>
      </c>
      <c r="L31" s="62"/>
      <c r="M31" s="5" t="str">
        <f t="shared" si="29"/>
        <v/>
      </c>
      <c r="N31" s="62"/>
      <c r="O31" s="167"/>
      <c r="P31" s="6">
        <f t="shared" si="30"/>
        <v>2</v>
      </c>
      <c r="Q31" s="5">
        <f t="shared" si="31"/>
        <v>28</v>
      </c>
      <c r="R31" s="7" t="str">
        <f t="shared" si="32"/>
        <v/>
      </c>
      <c r="S31" s="5" t="str">
        <f t="shared" si="33"/>
        <v/>
      </c>
      <c r="T31" s="7">
        <f t="shared" si="34"/>
        <v>2</v>
      </c>
      <c r="U31" s="103">
        <f t="shared" si="35"/>
        <v>2</v>
      </c>
      <c r="V31" s="165" t="s">
        <v>48</v>
      </c>
      <c r="W31" s="185" t="s">
        <v>108</v>
      </c>
    </row>
    <row r="32" spans="1:23" s="68" customFormat="1" ht="15.75" customHeight="1" x14ac:dyDescent="0.25">
      <c r="A32" s="260" t="s">
        <v>158</v>
      </c>
      <c r="B32" s="145" t="s">
        <v>12</v>
      </c>
      <c r="C32" s="253" t="s">
        <v>75</v>
      </c>
      <c r="D32" s="99"/>
      <c r="E32" s="146" t="str">
        <f t="shared" si="26"/>
        <v/>
      </c>
      <c r="F32" s="99"/>
      <c r="G32" s="146" t="str">
        <f t="shared" si="27"/>
        <v/>
      </c>
      <c r="H32" s="99"/>
      <c r="I32" s="169"/>
      <c r="J32" s="192"/>
      <c r="K32" s="5"/>
      <c r="L32" s="62">
        <v>2</v>
      </c>
      <c r="M32" s="5">
        <v>28</v>
      </c>
      <c r="N32" s="62">
        <v>2</v>
      </c>
      <c r="O32" s="167" t="s">
        <v>37</v>
      </c>
      <c r="P32" s="6" t="str">
        <f t="shared" si="30"/>
        <v/>
      </c>
      <c r="Q32" s="5" t="str">
        <f t="shared" si="31"/>
        <v/>
      </c>
      <c r="R32" s="7">
        <f t="shared" si="32"/>
        <v>2</v>
      </c>
      <c r="S32" s="5">
        <f t="shared" si="33"/>
        <v>28</v>
      </c>
      <c r="T32" s="7">
        <f t="shared" si="34"/>
        <v>2</v>
      </c>
      <c r="U32" s="103">
        <f t="shared" si="35"/>
        <v>2</v>
      </c>
      <c r="V32" s="165" t="s">
        <v>48</v>
      </c>
      <c r="W32" s="185" t="s">
        <v>108</v>
      </c>
    </row>
    <row r="33" spans="1:23" s="68" customFormat="1" ht="15.75" customHeight="1" x14ac:dyDescent="0.25">
      <c r="A33" s="260" t="s">
        <v>159</v>
      </c>
      <c r="B33" s="145" t="s">
        <v>12</v>
      </c>
      <c r="C33" s="253" t="s">
        <v>76</v>
      </c>
      <c r="D33" s="99">
        <v>2</v>
      </c>
      <c r="E33" s="146">
        <f t="shared" si="26"/>
        <v>28</v>
      </c>
      <c r="F33" s="99"/>
      <c r="G33" s="146" t="str">
        <f t="shared" si="27"/>
        <v/>
      </c>
      <c r="H33" s="99">
        <v>2</v>
      </c>
      <c r="I33" s="169" t="s">
        <v>57</v>
      </c>
      <c r="J33" s="99"/>
      <c r="K33" s="146" t="str">
        <f t="shared" si="28"/>
        <v/>
      </c>
      <c r="L33" s="99"/>
      <c r="M33" s="146" t="str">
        <f t="shared" si="29"/>
        <v/>
      </c>
      <c r="N33" s="99"/>
      <c r="O33" s="170"/>
      <c r="P33" s="6">
        <f t="shared" si="30"/>
        <v>2</v>
      </c>
      <c r="Q33" s="5">
        <f t="shared" si="31"/>
        <v>28</v>
      </c>
      <c r="R33" s="7" t="str">
        <f t="shared" si="32"/>
        <v/>
      </c>
      <c r="S33" s="5" t="str">
        <f t="shared" si="33"/>
        <v/>
      </c>
      <c r="T33" s="7">
        <f t="shared" si="34"/>
        <v>2</v>
      </c>
      <c r="U33" s="103">
        <f t="shared" si="35"/>
        <v>2</v>
      </c>
      <c r="V33" s="165" t="s">
        <v>85</v>
      </c>
      <c r="W33" s="166" t="s">
        <v>87</v>
      </c>
    </row>
    <row r="34" spans="1:23" s="68" customFormat="1" ht="15.75" customHeight="1" x14ac:dyDescent="0.25">
      <c r="A34" s="260" t="s">
        <v>160</v>
      </c>
      <c r="B34" s="145" t="s">
        <v>12</v>
      </c>
      <c r="C34" s="253" t="s">
        <v>77</v>
      </c>
      <c r="D34" s="99"/>
      <c r="E34" s="146" t="str">
        <f t="shared" si="26"/>
        <v/>
      </c>
      <c r="F34" s="99"/>
      <c r="G34" s="146" t="str">
        <f t="shared" si="27"/>
        <v/>
      </c>
      <c r="H34" s="99"/>
      <c r="I34" s="169"/>
      <c r="J34" s="62">
        <v>1</v>
      </c>
      <c r="K34" s="147">
        <f t="shared" si="28"/>
        <v>14</v>
      </c>
      <c r="L34" s="62">
        <v>1</v>
      </c>
      <c r="M34" s="147">
        <f t="shared" si="29"/>
        <v>14</v>
      </c>
      <c r="N34" s="62">
        <v>2</v>
      </c>
      <c r="O34" s="168" t="s">
        <v>57</v>
      </c>
      <c r="P34" s="6">
        <f t="shared" si="30"/>
        <v>1</v>
      </c>
      <c r="Q34" s="5">
        <f t="shared" si="31"/>
        <v>14</v>
      </c>
      <c r="R34" s="7">
        <f t="shared" si="32"/>
        <v>1</v>
      </c>
      <c r="S34" s="5">
        <f t="shared" si="33"/>
        <v>14</v>
      </c>
      <c r="T34" s="7">
        <f t="shared" si="34"/>
        <v>2</v>
      </c>
      <c r="U34" s="103">
        <f t="shared" si="35"/>
        <v>2</v>
      </c>
      <c r="V34" s="165" t="s">
        <v>85</v>
      </c>
      <c r="W34" s="166" t="s">
        <v>87</v>
      </c>
    </row>
    <row r="35" spans="1:23" ht="15.75" customHeight="1" x14ac:dyDescent="0.25">
      <c r="A35" s="260" t="s">
        <v>161</v>
      </c>
      <c r="B35" s="145" t="s">
        <v>12</v>
      </c>
      <c r="C35" s="253" t="s">
        <v>78</v>
      </c>
      <c r="D35" s="99">
        <v>1</v>
      </c>
      <c r="E35" s="146">
        <f t="shared" si="26"/>
        <v>14</v>
      </c>
      <c r="F35" s="99"/>
      <c r="G35" s="146" t="str">
        <f t="shared" si="27"/>
        <v/>
      </c>
      <c r="H35" s="99">
        <v>1</v>
      </c>
      <c r="I35" s="169" t="s">
        <v>57</v>
      </c>
      <c r="J35" s="62"/>
      <c r="K35" s="147" t="str">
        <f t="shared" si="28"/>
        <v/>
      </c>
      <c r="L35" s="62"/>
      <c r="M35" s="147" t="str">
        <f t="shared" si="29"/>
        <v/>
      </c>
      <c r="N35" s="62"/>
      <c r="O35" s="167"/>
      <c r="P35" s="6">
        <f t="shared" si="30"/>
        <v>1</v>
      </c>
      <c r="Q35" s="5">
        <f t="shared" si="31"/>
        <v>14</v>
      </c>
      <c r="R35" s="7" t="str">
        <f t="shared" si="32"/>
        <v/>
      </c>
      <c r="S35" s="5" t="str">
        <f t="shared" si="33"/>
        <v/>
      </c>
      <c r="T35" s="7">
        <f t="shared" si="34"/>
        <v>1</v>
      </c>
      <c r="U35" s="103">
        <f t="shared" si="35"/>
        <v>1</v>
      </c>
      <c r="V35" s="165" t="s">
        <v>45</v>
      </c>
      <c r="W35" s="185" t="s">
        <v>167</v>
      </c>
    </row>
    <row r="36" spans="1:23" s="68" customFormat="1" ht="15.75" customHeight="1" x14ac:dyDescent="0.25">
      <c r="A36" s="260" t="s">
        <v>162</v>
      </c>
      <c r="B36" s="145" t="s">
        <v>12</v>
      </c>
      <c r="C36" s="253" t="s">
        <v>79</v>
      </c>
      <c r="D36" s="99"/>
      <c r="E36" s="146" t="str">
        <f>IF(D36*14=G533,"",D36*14)</f>
        <v/>
      </c>
      <c r="F36" s="99"/>
      <c r="G36" s="146" t="str">
        <f t="shared" si="27"/>
        <v/>
      </c>
      <c r="H36" s="99"/>
      <c r="I36" s="169"/>
      <c r="J36" s="99"/>
      <c r="K36" s="146" t="str">
        <f>IF(J36*14=M533,"",J36*14)</f>
        <v/>
      </c>
      <c r="L36" s="99">
        <v>1</v>
      </c>
      <c r="M36" s="146">
        <f t="shared" si="29"/>
        <v>14</v>
      </c>
      <c r="N36" s="99">
        <v>1</v>
      </c>
      <c r="O36" s="169" t="s">
        <v>57</v>
      </c>
      <c r="P36" s="6" t="str">
        <f t="shared" si="30"/>
        <v/>
      </c>
      <c r="Q36" s="5" t="str">
        <f t="shared" si="31"/>
        <v/>
      </c>
      <c r="R36" s="7">
        <f t="shared" si="32"/>
        <v>1</v>
      </c>
      <c r="S36" s="5">
        <f t="shared" si="33"/>
        <v>14</v>
      </c>
      <c r="T36" s="7">
        <f t="shared" si="34"/>
        <v>1</v>
      </c>
      <c r="U36" s="103">
        <f t="shared" si="35"/>
        <v>1</v>
      </c>
      <c r="V36" s="165" t="s">
        <v>45</v>
      </c>
      <c r="W36" s="185" t="s">
        <v>167</v>
      </c>
    </row>
    <row r="37" spans="1:23" s="68" customFormat="1" ht="15.75" customHeight="1" x14ac:dyDescent="0.25">
      <c r="A37" s="260" t="s">
        <v>118</v>
      </c>
      <c r="B37" s="145" t="s">
        <v>12</v>
      </c>
      <c r="C37" s="253" t="s">
        <v>163</v>
      </c>
      <c r="D37" s="99">
        <v>1</v>
      </c>
      <c r="E37" s="146">
        <f>IF(D37*14=G534,"",D37*14)</f>
        <v>14</v>
      </c>
      <c r="F37" s="99">
        <v>1</v>
      </c>
      <c r="G37" s="146">
        <f t="shared" si="27"/>
        <v>14</v>
      </c>
      <c r="H37" s="99">
        <v>2</v>
      </c>
      <c r="I37" s="169" t="s">
        <v>37</v>
      </c>
      <c r="J37" s="99"/>
      <c r="K37" s="146" t="str">
        <f t="shared" si="28"/>
        <v/>
      </c>
      <c r="L37" s="99"/>
      <c r="M37" s="146" t="str">
        <f t="shared" si="29"/>
        <v/>
      </c>
      <c r="N37" s="99"/>
      <c r="O37" s="170"/>
      <c r="P37" s="6">
        <f t="shared" si="30"/>
        <v>1</v>
      </c>
      <c r="Q37" s="5">
        <f t="shared" si="31"/>
        <v>14</v>
      </c>
      <c r="R37" s="7">
        <f t="shared" si="32"/>
        <v>1</v>
      </c>
      <c r="S37" s="5">
        <f t="shared" si="33"/>
        <v>14</v>
      </c>
      <c r="T37" s="7">
        <f t="shared" si="34"/>
        <v>2</v>
      </c>
      <c r="U37" s="103">
        <f t="shared" si="35"/>
        <v>2</v>
      </c>
      <c r="V37" s="172" t="s">
        <v>50</v>
      </c>
      <c r="W37" s="249" t="s">
        <v>181</v>
      </c>
    </row>
    <row r="38" spans="1:23" ht="15.75" customHeight="1" x14ac:dyDescent="0.25">
      <c r="A38" s="260" t="s">
        <v>119</v>
      </c>
      <c r="B38" s="61" t="s">
        <v>12</v>
      </c>
      <c r="C38" s="253" t="s">
        <v>164</v>
      </c>
      <c r="D38" s="62">
        <v>1</v>
      </c>
      <c r="E38" s="5">
        <f>IF(D38*14=G536,"",D38*14)</f>
        <v>14</v>
      </c>
      <c r="F38" s="62">
        <v>1</v>
      </c>
      <c r="G38" s="5">
        <f t="shared" si="27"/>
        <v>14</v>
      </c>
      <c r="H38" s="62">
        <v>2</v>
      </c>
      <c r="I38" s="173" t="s">
        <v>56</v>
      </c>
      <c r="J38" s="62"/>
      <c r="K38" s="5" t="str">
        <f t="shared" si="28"/>
        <v/>
      </c>
      <c r="L38" s="62"/>
      <c r="M38" s="5" t="str">
        <f t="shared" si="29"/>
        <v/>
      </c>
      <c r="N38" s="174"/>
      <c r="O38" s="175"/>
      <c r="P38" s="6">
        <f t="shared" si="30"/>
        <v>1</v>
      </c>
      <c r="Q38" s="5">
        <f t="shared" si="31"/>
        <v>14</v>
      </c>
      <c r="R38" s="7">
        <f t="shared" si="32"/>
        <v>1</v>
      </c>
      <c r="S38" s="5">
        <f t="shared" si="33"/>
        <v>14</v>
      </c>
      <c r="T38" s="7">
        <f t="shared" si="34"/>
        <v>2</v>
      </c>
      <c r="U38" s="103">
        <f t="shared" si="35"/>
        <v>2</v>
      </c>
      <c r="V38" s="172" t="s">
        <v>50</v>
      </c>
      <c r="W38" s="249" t="s">
        <v>181</v>
      </c>
    </row>
    <row r="39" spans="1:23" ht="15.75" customHeight="1" x14ac:dyDescent="0.25">
      <c r="A39" s="260" t="s">
        <v>120</v>
      </c>
      <c r="B39" s="61" t="s">
        <v>12</v>
      </c>
      <c r="C39" s="253" t="s">
        <v>80</v>
      </c>
      <c r="D39" s="62"/>
      <c r="E39" s="5" t="str">
        <f>IF(D39*14=G537,"",D39*14)</f>
        <v/>
      </c>
      <c r="F39" s="62"/>
      <c r="G39" s="5" t="str">
        <f t="shared" si="27"/>
        <v/>
      </c>
      <c r="H39" s="99"/>
      <c r="I39" s="169"/>
      <c r="J39" s="62"/>
      <c r="K39" s="5" t="str">
        <f t="shared" si="28"/>
        <v/>
      </c>
      <c r="L39" s="62">
        <v>2</v>
      </c>
      <c r="M39" s="5">
        <f t="shared" si="29"/>
        <v>28</v>
      </c>
      <c r="N39" s="99">
        <v>2</v>
      </c>
      <c r="O39" s="170" t="s">
        <v>56</v>
      </c>
      <c r="P39" s="6" t="str">
        <f t="shared" si="30"/>
        <v/>
      </c>
      <c r="Q39" s="5" t="str">
        <f t="shared" si="31"/>
        <v/>
      </c>
      <c r="R39" s="7">
        <f t="shared" si="32"/>
        <v>2</v>
      </c>
      <c r="S39" s="5">
        <f t="shared" si="33"/>
        <v>28</v>
      </c>
      <c r="T39" s="7">
        <f t="shared" si="34"/>
        <v>2</v>
      </c>
      <c r="U39" s="103">
        <f t="shared" si="35"/>
        <v>2</v>
      </c>
      <c r="V39" s="172" t="s">
        <v>50</v>
      </c>
      <c r="W39" s="249" t="s">
        <v>88</v>
      </c>
    </row>
    <row r="40" spans="1:23" ht="15.75" customHeight="1" x14ac:dyDescent="0.25">
      <c r="A40" s="260" t="s">
        <v>117</v>
      </c>
      <c r="B40" s="61" t="s">
        <v>12</v>
      </c>
      <c r="C40" s="253" t="s">
        <v>165</v>
      </c>
      <c r="D40" s="62"/>
      <c r="E40" s="5" t="str">
        <f>IF(D40*14=G538,"",D40*14)</f>
        <v/>
      </c>
      <c r="F40" s="62"/>
      <c r="G40" s="5" t="str">
        <f t="shared" si="27"/>
        <v/>
      </c>
      <c r="H40" s="62"/>
      <c r="I40" s="173"/>
      <c r="J40" s="62">
        <v>2</v>
      </c>
      <c r="K40" s="5">
        <f t="shared" si="28"/>
        <v>28</v>
      </c>
      <c r="L40" s="62">
        <v>1</v>
      </c>
      <c r="M40" s="5">
        <f t="shared" si="29"/>
        <v>14</v>
      </c>
      <c r="N40" s="62">
        <v>3</v>
      </c>
      <c r="O40" s="167" t="s">
        <v>57</v>
      </c>
      <c r="P40" s="6">
        <f t="shared" si="30"/>
        <v>2</v>
      </c>
      <c r="Q40" s="5">
        <f t="shared" si="31"/>
        <v>28</v>
      </c>
      <c r="R40" s="7">
        <f t="shared" si="32"/>
        <v>1</v>
      </c>
      <c r="S40" s="5">
        <f t="shared" si="33"/>
        <v>14</v>
      </c>
      <c r="T40" s="7">
        <f t="shared" si="34"/>
        <v>3</v>
      </c>
      <c r="U40" s="103">
        <f t="shared" si="35"/>
        <v>3</v>
      </c>
      <c r="V40" s="172" t="s">
        <v>50</v>
      </c>
      <c r="W40" s="249" t="s">
        <v>181</v>
      </c>
    </row>
    <row r="41" spans="1:23" ht="15.75" customHeight="1" x14ac:dyDescent="0.25">
      <c r="A41" s="263" t="s">
        <v>149</v>
      </c>
      <c r="B41" s="61" t="s">
        <v>12</v>
      </c>
      <c r="C41" s="255" t="s">
        <v>166</v>
      </c>
      <c r="D41" s="62"/>
      <c r="E41" s="5" t="str">
        <f>IF(D41*14=G545,"",D41*14)</f>
        <v/>
      </c>
      <c r="F41" s="62"/>
      <c r="G41" s="5" t="str">
        <f t="shared" si="27"/>
        <v/>
      </c>
      <c r="H41" s="62"/>
      <c r="I41" s="173"/>
      <c r="J41" s="62">
        <v>1</v>
      </c>
      <c r="K41" s="5">
        <f>IF(J41*14=0,"",J41*14)</f>
        <v>14</v>
      </c>
      <c r="L41" s="62">
        <v>1</v>
      </c>
      <c r="M41" s="5">
        <f t="shared" si="29"/>
        <v>14</v>
      </c>
      <c r="N41" s="62">
        <v>2</v>
      </c>
      <c r="O41" s="65" t="s">
        <v>56</v>
      </c>
      <c r="P41" s="6">
        <f t="shared" si="30"/>
        <v>1</v>
      </c>
      <c r="Q41" s="5">
        <f t="shared" si="31"/>
        <v>14</v>
      </c>
      <c r="R41" s="7">
        <f t="shared" si="32"/>
        <v>1</v>
      </c>
      <c r="S41" s="5">
        <f t="shared" si="33"/>
        <v>14</v>
      </c>
      <c r="T41" s="7">
        <f t="shared" si="34"/>
        <v>2</v>
      </c>
      <c r="U41" s="103">
        <f t="shared" si="35"/>
        <v>2</v>
      </c>
      <c r="V41" s="172" t="s">
        <v>50</v>
      </c>
      <c r="W41" s="249" t="s">
        <v>88</v>
      </c>
    </row>
    <row r="42" spans="1:23" ht="15.75" customHeight="1" x14ac:dyDescent="0.25">
      <c r="A42" s="263" t="s">
        <v>132</v>
      </c>
      <c r="B42" s="61" t="s">
        <v>12</v>
      </c>
      <c r="C42" s="255" t="s">
        <v>81</v>
      </c>
      <c r="D42" s="62"/>
      <c r="E42" s="5" t="str">
        <f>IF(D42*14=G546,"",D42*14)</f>
        <v/>
      </c>
      <c r="F42" s="62"/>
      <c r="G42" s="5" t="str">
        <f t="shared" si="27"/>
        <v/>
      </c>
      <c r="H42" s="62"/>
      <c r="I42" s="65"/>
      <c r="J42" s="62">
        <v>2</v>
      </c>
      <c r="K42" s="5">
        <f t="shared" si="28"/>
        <v>28</v>
      </c>
      <c r="L42" s="62"/>
      <c r="M42" s="5" t="str">
        <f t="shared" si="29"/>
        <v/>
      </c>
      <c r="N42" s="62">
        <v>2</v>
      </c>
      <c r="O42" s="167" t="s">
        <v>57</v>
      </c>
      <c r="P42" s="6">
        <f t="shared" si="30"/>
        <v>2</v>
      </c>
      <c r="Q42" s="5">
        <f t="shared" si="31"/>
        <v>28</v>
      </c>
      <c r="R42" s="7" t="str">
        <f t="shared" si="32"/>
        <v/>
      </c>
      <c r="S42" s="5" t="str">
        <f t="shared" si="33"/>
        <v/>
      </c>
      <c r="T42" s="7">
        <f t="shared" si="34"/>
        <v>2</v>
      </c>
      <c r="U42" s="103">
        <f t="shared" si="35"/>
        <v>2</v>
      </c>
      <c r="V42" s="172" t="s">
        <v>50</v>
      </c>
      <c r="W42" s="249" t="s">
        <v>181</v>
      </c>
    </row>
    <row r="43" spans="1:23" s="4" customFormat="1" ht="15.75" customHeight="1" thickBot="1" x14ac:dyDescent="0.35">
      <c r="A43" s="110"/>
      <c r="B43" s="111"/>
      <c r="C43" s="112" t="s">
        <v>71</v>
      </c>
      <c r="D43" s="118">
        <f>SUM(D29:D42)</f>
        <v>8</v>
      </c>
      <c r="E43" s="119">
        <f>SUM(E29:E42)</f>
        <v>112</v>
      </c>
      <c r="F43" s="119">
        <f>SUM(F29:F42)</f>
        <v>3</v>
      </c>
      <c r="G43" s="119">
        <f>SUM(G29:G42)</f>
        <v>42</v>
      </c>
      <c r="H43" s="119">
        <f>SUM(H29:H42)</f>
        <v>11</v>
      </c>
      <c r="I43" s="120"/>
      <c r="J43" s="118">
        <f>SUM(J29:J42)</f>
        <v>7</v>
      </c>
      <c r="K43" s="119">
        <f>SUM(K29:K42)</f>
        <v>98</v>
      </c>
      <c r="L43" s="119">
        <f>SUM(L29:L42)</f>
        <v>9</v>
      </c>
      <c r="M43" s="119">
        <f>SUM(M29:M42)</f>
        <v>126</v>
      </c>
      <c r="N43" s="119">
        <f>SUM(N29:N42)</f>
        <v>16</v>
      </c>
      <c r="O43" s="120"/>
      <c r="P43" s="71">
        <f t="shared" ref="P43:U43" si="36">SUM(P29:P42)</f>
        <v>15</v>
      </c>
      <c r="Q43" s="12">
        <f t="shared" si="36"/>
        <v>210</v>
      </c>
      <c r="R43" s="12">
        <f t="shared" si="36"/>
        <v>12</v>
      </c>
      <c r="S43" s="12">
        <f t="shared" si="36"/>
        <v>168</v>
      </c>
      <c r="T43" s="12">
        <f t="shared" si="36"/>
        <v>27</v>
      </c>
      <c r="U43" s="106">
        <f t="shared" si="36"/>
        <v>27</v>
      </c>
      <c r="V43" s="166"/>
      <c r="W43" s="166"/>
    </row>
    <row r="44" spans="1:23" s="59" customFormat="1" ht="37.5" customHeight="1" thickBot="1" x14ac:dyDescent="0.3">
      <c r="A44" s="57"/>
      <c r="B44" s="58"/>
      <c r="C44" s="113" t="s">
        <v>53</v>
      </c>
      <c r="D44" s="121">
        <f>D19+D27+D43</f>
        <v>22</v>
      </c>
      <c r="E44" s="117">
        <f>E19+E27+E43</f>
        <v>308</v>
      </c>
      <c r="F44" s="117">
        <f>F19+F27+F43</f>
        <v>5</v>
      </c>
      <c r="G44" s="117">
        <f>G19+G27+G43</f>
        <v>70</v>
      </c>
      <c r="H44" s="117">
        <f>H19+H27+H43</f>
        <v>27</v>
      </c>
      <c r="I44" s="198"/>
      <c r="J44" s="121">
        <f>J19+J27+J43</f>
        <v>14</v>
      </c>
      <c r="K44" s="117">
        <f>K19+K27+K43</f>
        <v>196</v>
      </c>
      <c r="L44" s="117">
        <f>L19+L27+L43</f>
        <v>9</v>
      </c>
      <c r="M44" s="117">
        <f>M19+M27+M43</f>
        <v>126</v>
      </c>
      <c r="N44" s="117">
        <f>N19+N27+N43</f>
        <v>23</v>
      </c>
      <c r="O44" s="198"/>
      <c r="P44" s="187">
        <f t="shared" ref="P44:U44" si="37">P19+P27+P43</f>
        <v>36</v>
      </c>
      <c r="Q44" s="76">
        <f t="shared" si="37"/>
        <v>504</v>
      </c>
      <c r="R44" s="76">
        <f t="shared" si="37"/>
        <v>14</v>
      </c>
      <c r="S44" s="76">
        <f t="shared" si="37"/>
        <v>196</v>
      </c>
      <c r="T44" s="76">
        <f t="shared" si="37"/>
        <v>50</v>
      </c>
      <c r="U44" s="188">
        <f t="shared" si="37"/>
        <v>50</v>
      </c>
      <c r="V44" s="194"/>
      <c r="W44" s="176"/>
    </row>
    <row r="45" spans="1:23" s="31" customFormat="1" ht="18" x14ac:dyDescent="0.25">
      <c r="A45" s="186" t="s">
        <v>7</v>
      </c>
      <c r="B45" s="115"/>
      <c r="C45" s="114" t="s">
        <v>51</v>
      </c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300"/>
      <c r="P45" s="125"/>
      <c r="Q45" s="126"/>
      <c r="R45" s="127"/>
      <c r="S45" s="126"/>
      <c r="T45" s="128"/>
      <c r="U45" s="148"/>
      <c r="V45" s="177"/>
      <c r="W45" s="177"/>
    </row>
    <row r="46" spans="1:23" s="97" customFormat="1" ht="15.75" customHeight="1" x14ac:dyDescent="0.3">
      <c r="A46" s="264" t="s">
        <v>115</v>
      </c>
      <c r="B46" s="108" t="s">
        <v>12</v>
      </c>
      <c r="C46" s="256" t="s">
        <v>144</v>
      </c>
      <c r="D46" s="208">
        <v>1</v>
      </c>
      <c r="E46" s="147">
        <f>IF(D46*14=G545,"",D46*14)</f>
        <v>14</v>
      </c>
      <c r="F46" s="209">
        <v>2</v>
      </c>
      <c r="G46" s="147">
        <f t="shared" ref="G46:G48" si="38">IF(F46*14=0,"",F46*14)</f>
        <v>28</v>
      </c>
      <c r="H46" s="190">
        <v>3</v>
      </c>
      <c r="I46" s="211" t="s">
        <v>56</v>
      </c>
      <c r="J46" s="208"/>
      <c r="K46" s="212" t="str">
        <f t="shared" ref="K46:K47" si="39">IF(J46*14=0,"",J46*14)</f>
        <v/>
      </c>
      <c r="L46" s="209"/>
      <c r="M46" s="212" t="str">
        <f>IF(L46*14=0,"",L46*14)</f>
        <v/>
      </c>
      <c r="N46" s="190"/>
      <c r="O46" s="210"/>
      <c r="P46" s="6">
        <f t="shared" ref="P46:P47" si="40">IF(D46+J46=0,"",D46+J46)</f>
        <v>1</v>
      </c>
      <c r="Q46" s="33">
        <f t="shared" ref="Q46:Q47" si="41">IF((D46+J46)*14=0,"",(D46+J46)*14)</f>
        <v>14</v>
      </c>
      <c r="R46" s="109">
        <f t="shared" ref="R46" si="42">IF(F46+L46=0,"",F46+L46)</f>
        <v>2</v>
      </c>
      <c r="S46" s="33">
        <f t="shared" ref="S46:S47" si="43">IF((L46+F46)*14=0,"",(L46+F46)*14)</f>
        <v>28</v>
      </c>
      <c r="T46" s="109">
        <f t="shared" ref="T46:T47" si="44">IF(N46+H46=0,"",N46+H46)</f>
        <v>3</v>
      </c>
      <c r="U46" s="149">
        <f t="shared" ref="U46:U47" si="45">IF(D46+F46+L46+J46=0,"",D46+F46+L46+J46)</f>
        <v>3</v>
      </c>
      <c r="V46" s="172" t="s">
        <v>50</v>
      </c>
      <c r="W46" s="178" t="s">
        <v>93</v>
      </c>
    </row>
    <row r="47" spans="1:23" s="97" customFormat="1" ht="15.75" customHeight="1" x14ac:dyDescent="0.3">
      <c r="A47" s="265" t="s">
        <v>125</v>
      </c>
      <c r="B47" s="108" t="s">
        <v>12</v>
      </c>
      <c r="C47" s="256" t="s">
        <v>96</v>
      </c>
      <c r="D47" s="208"/>
      <c r="E47" s="212"/>
      <c r="F47" s="209"/>
      <c r="G47" s="147" t="str">
        <f t="shared" si="38"/>
        <v/>
      </c>
      <c r="H47" s="190"/>
      <c r="I47" s="211"/>
      <c r="J47" s="208"/>
      <c r="K47" s="212" t="str">
        <f t="shared" si="39"/>
        <v/>
      </c>
      <c r="L47" s="209">
        <v>4</v>
      </c>
      <c r="M47" s="212">
        <f t="shared" ref="M47:M48" si="46">IF(L47*14=0,"",L47*14)</f>
        <v>56</v>
      </c>
      <c r="N47" s="190">
        <v>7</v>
      </c>
      <c r="O47" s="211" t="s">
        <v>168</v>
      </c>
      <c r="P47" s="6" t="str">
        <f t="shared" si="40"/>
        <v/>
      </c>
      <c r="Q47" s="33" t="str">
        <f t="shared" si="41"/>
        <v/>
      </c>
      <c r="R47" s="109"/>
      <c r="S47" s="33">
        <f t="shared" si="43"/>
        <v>56</v>
      </c>
      <c r="T47" s="109">
        <f t="shared" si="44"/>
        <v>7</v>
      </c>
      <c r="U47" s="149">
        <f t="shared" si="45"/>
        <v>4</v>
      </c>
      <c r="V47" s="172" t="s">
        <v>50</v>
      </c>
      <c r="W47" s="166" t="s">
        <v>88</v>
      </c>
    </row>
    <row r="48" spans="1:23" ht="15.75" customHeight="1" x14ac:dyDescent="0.25">
      <c r="A48" s="260" t="s">
        <v>126</v>
      </c>
      <c r="B48" s="61" t="s">
        <v>12</v>
      </c>
      <c r="C48" s="253" t="s">
        <v>42</v>
      </c>
      <c r="D48" s="16"/>
      <c r="E48" s="5"/>
      <c r="F48" s="15"/>
      <c r="G48" s="5" t="str">
        <f t="shared" si="38"/>
        <v/>
      </c>
      <c r="H48" s="191"/>
      <c r="I48" s="34"/>
      <c r="J48" s="16"/>
      <c r="K48" s="5"/>
      <c r="L48" s="15"/>
      <c r="M48" s="33" t="str">
        <f t="shared" si="46"/>
        <v/>
      </c>
      <c r="N48" s="191"/>
      <c r="O48" s="34" t="s">
        <v>63</v>
      </c>
      <c r="P48" s="6"/>
      <c r="Q48" s="21"/>
      <c r="R48" s="7" t="str">
        <f>IF(F48+L48=0,"",F48+L48)</f>
        <v/>
      </c>
      <c r="S48" s="5" t="str">
        <f>IF((L48+F48)*15=0,"",(L48+F48)*15)</f>
        <v/>
      </c>
      <c r="T48" s="7" t="str">
        <f>IF(N48+H48=0,"",N48+H48)</f>
        <v/>
      </c>
      <c r="U48" s="103" t="str">
        <f>IF(D48+F48+L48+J48=0,"",D48+F48+L48+J48)</f>
        <v/>
      </c>
      <c r="V48" s="172" t="s">
        <v>50</v>
      </c>
      <c r="W48" s="166" t="s">
        <v>88</v>
      </c>
    </row>
    <row r="49" spans="1:23" ht="15.75" customHeight="1" thickBot="1" x14ac:dyDescent="0.3">
      <c r="A49" s="260" t="s">
        <v>127</v>
      </c>
      <c r="B49" s="61" t="s">
        <v>12</v>
      </c>
      <c r="C49" s="253" t="s">
        <v>36</v>
      </c>
      <c r="D49" s="62"/>
      <c r="E49" s="5" t="str">
        <f>IF(D49*14=G548,"",D49*14)</f>
        <v/>
      </c>
      <c r="F49" s="62"/>
      <c r="G49" s="5" t="str">
        <f t="shared" ref="G49" si="47">IF(F49*14=0,"",F49*14)</f>
        <v/>
      </c>
      <c r="H49" s="192"/>
      <c r="I49" s="173"/>
      <c r="J49" s="62"/>
      <c r="K49" s="5" t="str">
        <f t="shared" ref="K49" si="48">IF(J49*14=0,"",J49*14)</f>
        <v/>
      </c>
      <c r="L49" s="62"/>
      <c r="M49" s="5" t="str">
        <f t="shared" ref="M49" si="49">IF(L49*14=0,"",L49*14)</f>
        <v/>
      </c>
      <c r="N49" s="62"/>
      <c r="O49" s="167" t="s">
        <v>63</v>
      </c>
      <c r="P49" s="6" t="str">
        <f t="shared" ref="P49" si="50">IF(D49+J49=0,"",D49+J49)</f>
        <v/>
      </c>
      <c r="Q49" s="5" t="str">
        <f t="shared" ref="Q49" si="51">IF((D49+J49)*14=0,"",(D49+J49)*14)</f>
        <v/>
      </c>
      <c r="R49" s="7" t="str">
        <f t="shared" ref="R49" si="52">IF(F49+L49=0,"",F49+L49)</f>
        <v/>
      </c>
      <c r="S49" s="5" t="str">
        <f t="shared" ref="S49" si="53">IF((L49+F49)*14=0,"",(L49+F49)*14)</f>
        <v/>
      </c>
      <c r="T49" s="7" t="str">
        <f t="shared" ref="T49" si="54">IF(N49+H49=0,"",N49+H49)</f>
        <v/>
      </c>
      <c r="U49" s="103" t="str">
        <f t="shared" ref="U49" si="55">IF(D49+F49+L49+J49=0,"",D49+F49+L49+J49)</f>
        <v/>
      </c>
      <c r="V49" s="172" t="s">
        <v>50</v>
      </c>
      <c r="W49" s="166" t="s">
        <v>88</v>
      </c>
    </row>
    <row r="50" spans="1:23" s="31" customFormat="1" ht="21.95" customHeight="1" thickBot="1" x14ac:dyDescent="0.3">
      <c r="A50" s="24"/>
      <c r="B50" s="25"/>
      <c r="C50" s="26" t="s">
        <v>43</v>
      </c>
      <c r="D50" s="27">
        <f>SUM(D46:D49)</f>
        <v>1</v>
      </c>
      <c r="E50" s="27">
        <f t="shared" ref="E50:H50" si="56">SUM(E46:E49)</f>
        <v>14</v>
      </c>
      <c r="F50" s="27">
        <f t="shared" si="56"/>
        <v>2</v>
      </c>
      <c r="G50" s="27">
        <f t="shared" si="56"/>
        <v>28</v>
      </c>
      <c r="H50" s="27">
        <f t="shared" si="56"/>
        <v>3</v>
      </c>
      <c r="I50" s="195"/>
      <c r="J50" s="79">
        <f>SUM(J46:J49)</f>
        <v>0</v>
      </c>
      <c r="K50" s="79">
        <f t="shared" ref="K50:N50" si="57">SUM(K46:K49)</f>
        <v>0</v>
      </c>
      <c r="L50" s="79">
        <f t="shared" si="57"/>
        <v>4</v>
      </c>
      <c r="M50" s="79">
        <f t="shared" si="57"/>
        <v>56</v>
      </c>
      <c r="N50" s="79">
        <f t="shared" si="57"/>
        <v>7</v>
      </c>
      <c r="O50" s="195"/>
      <c r="P50" s="81">
        <f>SUM(P46:P49)</f>
        <v>1</v>
      </c>
      <c r="Q50" s="27">
        <f t="shared" ref="Q50:T50" si="58">SUM(Q46:Q49)</f>
        <v>14</v>
      </c>
      <c r="R50" s="27">
        <f t="shared" si="58"/>
        <v>2</v>
      </c>
      <c r="S50" s="27">
        <f t="shared" si="58"/>
        <v>84</v>
      </c>
      <c r="T50" s="27">
        <f t="shared" si="58"/>
        <v>10</v>
      </c>
      <c r="U50" s="150">
        <f>IF(SUM(P46:P49)+SUM(R46:R49)=0,"",SUM(P46:P49)+SUM(R46:R49))</f>
        <v>3</v>
      </c>
      <c r="V50" s="177"/>
      <c r="W50" s="177"/>
    </row>
    <row r="51" spans="1:23" ht="16.5" x14ac:dyDescent="0.3">
      <c r="A51" s="17" t="s">
        <v>8</v>
      </c>
      <c r="B51" s="18"/>
      <c r="C51" s="19" t="s">
        <v>13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77"/>
      <c r="Q51" s="78"/>
      <c r="R51" s="78"/>
      <c r="S51" s="78"/>
      <c r="T51" s="78"/>
      <c r="U51" s="78"/>
      <c r="V51" s="166"/>
      <c r="W51" s="166"/>
    </row>
    <row r="52" spans="1:23" s="97" customFormat="1" ht="15.75" customHeight="1" x14ac:dyDescent="0.25">
      <c r="A52" s="260" t="s">
        <v>89</v>
      </c>
      <c r="B52" s="61" t="s">
        <v>30</v>
      </c>
      <c r="C52" s="253" t="s">
        <v>38</v>
      </c>
      <c r="D52" s="213"/>
      <c r="E52" s="147"/>
      <c r="F52" s="214">
        <v>2</v>
      </c>
      <c r="G52" s="147">
        <v>30</v>
      </c>
      <c r="H52" s="191"/>
      <c r="I52" s="215" t="s">
        <v>58</v>
      </c>
      <c r="J52" s="213"/>
      <c r="K52" s="147"/>
      <c r="L52" s="214"/>
      <c r="M52" s="147" t="str">
        <f>IF(L52*14=0,"",L52*14)</f>
        <v/>
      </c>
      <c r="N52" s="191"/>
      <c r="O52" s="216"/>
      <c r="P52" s="6" t="str">
        <f>IF(D52+J52=0,"",D52+J52)</f>
        <v/>
      </c>
      <c r="Q52" s="5" t="str">
        <f>IF((D52+J52)*15=0,"",(D52+J52)*15)</f>
        <v/>
      </c>
      <c r="R52" s="7">
        <f>IF(F52+L52=0,"",F52+L52)</f>
        <v>2</v>
      </c>
      <c r="S52" s="5">
        <v>30</v>
      </c>
      <c r="T52" s="7" t="str">
        <f>IF(N52+H52=0,"",N52+H52)</f>
        <v/>
      </c>
      <c r="U52" s="103">
        <f>IF(D52+F52+L52+J52=0,"",D52+F52+L52+J52)</f>
        <v>2</v>
      </c>
      <c r="V52" s="185" t="s">
        <v>140</v>
      </c>
      <c r="W52" s="207" t="s">
        <v>141</v>
      </c>
    </row>
    <row r="53" spans="1:23" s="97" customFormat="1" ht="15.75" customHeight="1" x14ac:dyDescent="0.25">
      <c r="A53" s="260" t="s">
        <v>90</v>
      </c>
      <c r="B53" s="61" t="s">
        <v>30</v>
      </c>
      <c r="C53" s="253" t="s">
        <v>39</v>
      </c>
      <c r="D53" s="213"/>
      <c r="E53" s="147"/>
      <c r="F53" s="214"/>
      <c r="G53" s="147" t="str">
        <f t="shared" ref="G53" si="59">IF(F53*14=0,"",F53*14)</f>
        <v/>
      </c>
      <c r="H53" s="191"/>
      <c r="I53" s="215"/>
      <c r="J53" s="213"/>
      <c r="K53" s="147"/>
      <c r="L53" s="214">
        <v>2</v>
      </c>
      <c r="M53" s="147">
        <v>30</v>
      </c>
      <c r="N53" s="191"/>
      <c r="O53" s="215" t="s">
        <v>58</v>
      </c>
      <c r="P53" s="6"/>
      <c r="Q53" s="21"/>
      <c r="R53" s="7">
        <f>IF(F53+L53=0,"",F53+L53)</f>
        <v>2</v>
      </c>
      <c r="S53" s="5">
        <v>30</v>
      </c>
      <c r="T53" s="7"/>
      <c r="U53" s="103">
        <f>IF(D53+F53+L53+J53=0,"",D53+F53+L53+J53)</f>
        <v>2</v>
      </c>
      <c r="V53" s="185" t="s">
        <v>140</v>
      </c>
      <c r="W53" s="207" t="s">
        <v>141</v>
      </c>
    </row>
    <row r="54" spans="1:23" s="97" customFormat="1" x14ac:dyDescent="0.25">
      <c r="A54" s="260" t="s">
        <v>148</v>
      </c>
      <c r="B54" s="61" t="s">
        <v>30</v>
      </c>
      <c r="C54" s="254" t="s">
        <v>150</v>
      </c>
      <c r="D54" s="213"/>
      <c r="E54" s="147"/>
      <c r="F54" s="214">
        <v>2</v>
      </c>
      <c r="G54" s="147">
        <v>30</v>
      </c>
      <c r="H54" s="191"/>
      <c r="I54" s="215" t="s">
        <v>58</v>
      </c>
      <c r="J54" s="213"/>
      <c r="K54" s="147"/>
      <c r="L54" s="214"/>
      <c r="M54" s="147" t="str">
        <f>IF(L54*14=0,"",L54*14)</f>
        <v/>
      </c>
      <c r="N54" s="191"/>
      <c r="O54" s="216"/>
      <c r="P54" s="6"/>
      <c r="Q54" s="21"/>
      <c r="R54" s="7">
        <v>2</v>
      </c>
      <c r="S54" s="5">
        <v>30</v>
      </c>
      <c r="T54" s="7"/>
      <c r="U54" s="103"/>
      <c r="V54" s="217" t="s">
        <v>50</v>
      </c>
      <c r="W54" s="249" t="s">
        <v>181</v>
      </c>
    </row>
    <row r="55" spans="1:23" s="97" customFormat="1" x14ac:dyDescent="0.25">
      <c r="A55" s="263" t="s">
        <v>121</v>
      </c>
      <c r="B55" s="61" t="s">
        <v>30</v>
      </c>
      <c r="C55" s="254" t="s">
        <v>147</v>
      </c>
      <c r="D55" s="213"/>
      <c r="E55" s="147"/>
      <c r="F55" s="214"/>
      <c r="G55" s="147"/>
      <c r="H55" s="191"/>
      <c r="I55" s="215"/>
      <c r="J55" s="213"/>
      <c r="K55" s="147"/>
      <c r="L55" s="214">
        <v>2</v>
      </c>
      <c r="M55" s="147">
        <v>30</v>
      </c>
      <c r="N55" s="191"/>
      <c r="O55" s="215" t="s">
        <v>58</v>
      </c>
      <c r="P55" s="6"/>
      <c r="Q55" s="21"/>
      <c r="R55" s="7">
        <v>2</v>
      </c>
      <c r="S55" s="5">
        <v>30</v>
      </c>
      <c r="T55" s="7"/>
      <c r="U55" s="103"/>
      <c r="V55" s="217" t="s">
        <v>50</v>
      </c>
      <c r="W55" s="250" t="s">
        <v>88</v>
      </c>
    </row>
    <row r="56" spans="1:23" ht="15.75" customHeight="1" thickBot="1" x14ac:dyDescent="0.3">
      <c r="A56" s="104" t="s">
        <v>133</v>
      </c>
      <c r="B56" s="61" t="s">
        <v>30</v>
      </c>
      <c r="C56" s="253" t="s">
        <v>95</v>
      </c>
      <c r="D56" s="213"/>
      <c r="E56" s="147"/>
      <c r="F56" s="214"/>
      <c r="G56" s="147" t="str">
        <f>IF(F56*14=0,"",F56*14)</f>
        <v/>
      </c>
      <c r="H56" s="191"/>
      <c r="I56" s="216"/>
      <c r="J56" s="213"/>
      <c r="K56" s="147"/>
      <c r="L56" s="214">
        <v>3</v>
      </c>
      <c r="M56" s="147">
        <v>42</v>
      </c>
      <c r="N56" s="191"/>
      <c r="O56" s="215" t="s">
        <v>58</v>
      </c>
      <c r="P56" s="6"/>
      <c r="Q56" s="21"/>
      <c r="R56" s="7">
        <v>3</v>
      </c>
      <c r="S56" s="5">
        <v>42</v>
      </c>
      <c r="T56" s="7" t="str">
        <f>IF(N56+H56=0,"",N56+H56)</f>
        <v/>
      </c>
      <c r="U56" s="103">
        <f>IF(D56+F56+L56+J56=0,"",D56+F56+L56+J56)</f>
        <v>3</v>
      </c>
      <c r="V56" s="172" t="s">
        <v>50</v>
      </c>
      <c r="W56" s="166" t="s">
        <v>88</v>
      </c>
    </row>
    <row r="57" spans="1:23" s="31" customFormat="1" ht="21.95" customHeight="1" thickBot="1" x14ac:dyDescent="0.3">
      <c r="A57" s="24"/>
      <c r="B57" s="25"/>
      <c r="C57" s="26" t="s">
        <v>14</v>
      </c>
      <c r="D57" s="27">
        <f>SUM(D52:D56)</f>
        <v>0</v>
      </c>
      <c r="E57" s="27">
        <f>SUM(E52:E56)</f>
        <v>0</v>
      </c>
      <c r="F57" s="27">
        <f>SUM(F52:F56)</f>
        <v>4</v>
      </c>
      <c r="G57" s="27">
        <f>SUM(G52:G56)</f>
        <v>60</v>
      </c>
      <c r="H57" s="122">
        <v>0</v>
      </c>
      <c r="I57" s="195">
        <f>E57+G57</f>
        <v>60</v>
      </c>
      <c r="J57" s="79">
        <f>SUM(J52:J56)</f>
        <v>0</v>
      </c>
      <c r="K57" s="27">
        <f>SUM(K52:K56)</f>
        <v>0</v>
      </c>
      <c r="L57" s="27">
        <f>SUM(L52:L56)</f>
        <v>7</v>
      </c>
      <c r="M57" s="27">
        <f>SUM(M52:M56)</f>
        <v>102</v>
      </c>
      <c r="N57" s="122">
        <f>SUM(N52:N56)</f>
        <v>0</v>
      </c>
      <c r="O57" s="195">
        <f>K57+M57</f>
        <v>102</v>
      </c>
      <c r="P57" s="81">
        <f>SUM(P52:P56)</f>
        <v>0</v>
      </c>
      <c r="Q57" s="27">
        <f>SUM(Q52:Q56)</f>
        <v>0</v>
      </c>
      <c r="R57" s="27">
        <f>SUM(R52:R56)</f>
        <v>11</v>
      </c>
      <c r="S57" s="27">
        <f>SUM(S52:S56)</f>
        <v>162</v>
      </c>
      <c r="T57" s="80"/>
      <c r="U57" s="150">
        <f>IF(SUM(P52:P56)+SUM(R52:R56)=0,"",SUM(P52:P56)+SUM(R52:R56))</f>
        <v>11</v>
      </c>
      <c r="V57" s="177"/>
      <c r="W57" s="177"/>
    </row>
    <row r="58" spans="1:23" s="31" customFormat="1" ht="10.5" customHeight="1" thickBot="1" x14ac:dyDescent="0.3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77"/>
      <c r="W58" s="177"/>
    </row>
    <row r="59" spans="1:23" ht="21.95" customHeight="1" thickBot="1" x14ac:dyDescent="0.3">
      <c r="A59" s="28"/>
      <c r="B59" s="29"/>
      <c r="C59" s="30" t="s">
        <v>26</v>
      </c>
      <c r="D59" s="76">
        <f>D44+D57+D50</f>
        <v>23</v>
      </c>
      <c r="E59" s="76">
        <f>E44+E57+E50</f>
        <v>322</v>
      </c>
      <c r="F59" s="76">
        <f>F44+F57+F50</f>
        <v>11</v>
      </c>
      <c r="G59" s="76">
        <f>G44+G57+G50</f>
        <v>158</v>
      </c>
      <c r="H59" s="76">
        <f>H44+H57+H50</f>
        <v>30</v>
      </c>
      <c r="I59" s="199"/>
      <c r="J59" s="76">
        <f>J44+J57+J50</f>
        <v>14</v>
      </c>
      <c r="K59" s="76">
        <f>K44+K57+K50</f>
        <v>196</v>
      </c>
      <c r="L59" s="76">
        <f>L44+L57+L50</f>
        <v>20</v>
      </c>
      <c r="M59" s="76">
        <f>M44+M57+M50</f>
        <v>284</v>
      </c>
      <c r="N59" s="76">
        <f>N44+N57+N50</f>
        <v>30</v>
      </c>
      <c r="O59" s="200"/>
      <c r="P59" s="116">
        <f t="shared" ref="P59:U59" si="60">P44+P57+P50</f>
        <v>37</v>
      </c>
      <c r="Q59" s="76">
        <f t="shared" si="60"/>
        <v>518</v>
      </c>
      <c r="R59" s="76">
        <f t="shared" si="60"/>
        <v>27</v>
      </c>
      <c r="S59" s="76">
        <f t="shared" si="60"/>
        <v>442</v>
      </c>
      <c r="T59" s="76">
        <f t="shared" si="60"/>
        <v>60</v>
      </c>
      <c r="U59" s="151">
        <f t="shared" si="60"/>
        <v>64</v>
      </c>
      <c r="V59" s="193"/>
      <c r="W59" s="193"/>
    </row>
    <row r="60" spans="1:23" ht="15.75" customHeight="1" thickBot="1" x14ac:dyDescent="0.25">
      <c r="A60" s="312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W60" s="166"/>
    </row>
    <row r="61" spans="1:23" s="32" customFormat="1" ht="15.75" customHeight="1" thickBot="1" x14ac:dyDescent="0.35">
      <c r="A61" s="235" t="s">
        <v>111</v>
      </c>
      <c r="B61" s="18"/>
      <c r="C61" s="236" t="s">
        <v>35</v>
      </c>
      <c r="D61" s="237"/>
      <c r="E61" s="237"/>
      <c r="F61" s="237"/>
      <c r="G61" s="237"/>
      <c r="H61" s="237"/>
      <c r="I61" s="237"/>
      <c r="J61" s="98"/>
      <c r="K61" s="98"/>
      <c r="L61" s="98"/>
      <c r="M61" s="98"/>
      <c r="N61" s="98"/>
      <c r="O61" s="98"/>
      <c r="P61" s="82"/>
      <c r="Q61" s="83"/>
      <c r="R61" s="83"/>
      <c r="S61" s="83"/>
      <c r="T61" s="83"/>
      <c r="U61" s="83"/>
      <c r="V61" s="179"/>
      <c r="W61" s="179"/>
    </row>
    <row r="62" spans="1:23" s="32" customFormat="1" ht="15.75" customHeight="1" thickTop="1" x14ac:dyDescent="0.3">
      <c r="A62" s="260" t="s">
        <v>169</v>
      </c>
      <c r="B62" s="238" t="s">
        <v>15</v>
      </c>
      <c r="C62" s="253" t="s">
        <v>91</v>
      </c>
      <c r="D62" s="192">
        <v>2</v>
      </c>
      <c r="E62" s="147">
        <f>IF(D62*14=G563,"",D62*14)</f>
        <v>28</v>
      </c>
      <c r="F62" s="192">
        <v>0</v>
      </c>
      <c r="G62" s="147" t="str">
        <f t="shared" ref="G62:G63" si="61">IF(F62*14=0,"",F62*14)</f>
        <v/>
      </c>
      <c r="H62" s="192">
        <v>2</v>
      </c>
      <c r="I62" s="243" t="s">
        <v>56</v>
      </c>
      <c r="J62" s="239"/>
      <c r="K62" s="147"/>
      <c r="L62" s="239"/>
      <c r="M62" s="147"/>
      <c r="N62" s="214"/>
      <c r="O62" s="240"/>
      <c r="P62" s="317"/>
      <c r="Q62" s="318"/>
      <c r="R62" s="318"/>
      <c r="S62" s="319"/>
      <c r="T62" s="320">
        <f>SUM(P44)</f>
        <v>36</v>
      </c>
      <c r="U62" s="321"/>
      <c r="V62" s="184" t="s">
        <v>104</v>
      </c>
      <c r="W62" s="185" t="s">
        <v>112</v>
      </c>
    </row>
    <row r="63" spans="1:23" s="32" customFormat="1" ht="15.75" customHeight="1" x14ac:dyDescent="0.3">
      <c r="A63" s="260" t="s">
        <v>134</v>
      </c>
      <c r="B63" s="67" t="s">
        <v>15</v>
      </c>
      <c r="C63" s="253" t="s">
        <v>135</v>
      </c>
      <c r="D63" s="241">
        <v>2</v>
      </c>
      <c r="E63" s="147">
        <f>IF(D63*14=G564,"",D63*14)</f>
        <v>28</v>
      </c>
      <c r="F63" s="242">
        <v>0</v>
      </c>
      <c r="G63" s="212" t="str">
        <f t="shared" si="61"/>
        <v/>
      </c>
      <c r="H63" s="244">
        <v>2</v>
      </c>
      <c r="I63" s="210" t="s">
        <v>56</v>
      </c>
      <c r="J63" s="192"/>
      <c r="K63" s="147" t="str">
        <f t="shared" ref="K63" si="62">IF(J63*14=0,"",J63*14)</f>
        <v/>
      </c>
      <c r="L63" s="192"/>
      <c r="M63" s="147" t="str">
        <f t="shared" ref="M63" si="63">IF(L63*14=0,"",L63*14)</f>
        <v/>
      </c>
      <c r="N63" s="192"/>
      <c r="O63" s="206"/>
      <c r="P63" s="289"/>
      <c r="Q63" s="290"/>
      <c r="R63" s="290"/>
      <c r="S63" s="291"/>
      <c r="T63" s="287">
        <f>SUM(R44)</f>
        <v>14</v>
      </c>
      <c r="U63" s="288"/>
      <c r="V63" s="189" t="s">
        <v>142</v>
      </c>
      <c r="W63" s="185" t="s">
        <v>143</v>
      </c>
    </row>
    <row r="64" spans="1:23" s="32" customFormat="1" ht="15.75" customHeight="1" x14ac:dyDescent="0.3">
      <c r="A64" s="266" t="s">
        <v>170</v>
      </c>
      <c r="B64" s="66" t="s">
        <v>15</v>
      </c>
      <c r="C64" s="253" t="s">
        <v>102</v>
      </c>
      <c r="D64" s="213">
        <v>2</v>
      </c>
      <c r="E64" s="147">
        <f>IF(D64*14=G563,"",D64*14)</f>
        <v>28</v>
      </c>
      <c r="F64" s="214">
        <v>0</v>
      </c>
      <c r="G64" s="147" t="str">
        <f t="shared" ref="G64:G70" si="64">IF(F64*14=0,"",F64*14)</f>
        <v/>
      </c>
      <c r="H64" s="214">
        <v>2</v>
      </c>
      <c r="I64" s="216" t="s">
        <v>56</v>
      </c>
      <c r="J64" s="192"/>
      <c r="K64" s="147"/>
      <c r="L64" s="222"/>
      <c r="M64" s="147"/>
      <c r="N64" s="222"/>
      <c r="O64" s="223"/>
      <c r="P64" s="289"/>
      <c r="Q64" s="290"/>
      <c r="R64" s="290"/>
      <c r="S64" s="291"/>
      <c r="T64" s="322">
        <f>IF(T63=0,"",T63/(T62+T63))</f>
        <v>0.28000000000000003</v>
      </c>
      <c r="U64" s="323"/>
      <c r="V64" s="165" t="s">
        <v>47</v>
      </c>
      <c r="W64" s="185" t="s">
        <v>103</v>
      </c>
    </row>
    <row r="65" spans="1:23" s="32" customFormat="1" ht="15.75" customHeight="1" x14ac:dyDescent="0.3">
      <c r="A65" s="266" t="s">
        <v>171</v>
      </c>
      <c r="B65" s="220" t="s">
        <v>15</v>
      </c>
      <c r="C65" s="257" t="s">
        <v>137</v>
      </c>
      <c r="D65" s="224">
        <v>1</v>
      </c>
      <c r="E65" s="232">
        <f>IF(D65*14=G562,"",D65*14)</f>
        <v>14</v>
      </c>
      <c r="F65" s="225">
        <v>1</v>
      </c>
      <c r="G65" s="232">
        <f t="shared" si="64"/>
        <v>14</v>
      </c>
      <c r="H65" s="225">
        <v>2</v>
      </c>
      <c r="I65" s="226" t="s">
        <v>56</v>
      </c>
      <c r="J65" s="192"/>
      <c r="K65" s="147"/>
      <c r="L65" s="222"/>
      <c r="M65" s="147"/>
      <c r="N65" s="222"/>
      <c r="O65" s="223"/>
      <c r="P65" s="309"/>
      <c r="Q65" s="309"/>
      <c r="R65" s="309"/>
      <c r="S65" s="309"/>
      <c r="T65" s="310">
        <f>IF((SUM(U12:U42)+SUM(U12:U43))=0,"",(SUM(U12:U42)+SUM(U12:U43))/T44)</f>
        <v>3.46</v>
      </c>
      <c r="U65" s="311"/>
      <c r="V65" s="184" t="s">
        <v>104</v>
      </c>
      <c r="W65" s="247" t="s">
        <v>139</v>
      </c>
    </row>
    <row r="66" spans="1:23" s="32" customFormat="1" ht="15.75" customHeight="1" x14ac:dyDescent="0.3">
      <c r="A66" s="266" t="s">
        <v>182</v>
      </c>
      <c r="B66" s="220" t="s">
        <v>15</v>
      </c>
      <c r="C66" s="257" t="s">
        <v>175</v>
      </c>
      <c r="D66" s="224">
        <v>2</v>
      </c>
      <c r="E66" s="232">
        <v>28</v>
      </c>
      <c r="F66" s="225">
        <v>0</v>
      </c>
      <c r="G66" s="232" t="str">
        <f t="shared" si="64"/>
        <v/>
      </c>
      <c r="H66" s="225">
        <v>2</v>
      </c>
      <c r="I66" s="226" t="s">
        <v>56</v>
      </c>
      <c r="J66" s="192"/>
      <c r="K66" s="147"/>
      <c r="L66" s="222"/>
      <c r="M66" s="147"/>
      <c r="N66" s="222"/>
      <c r="O66" s="223"/>
      <c r="P66" s="158"/>
      <c r="Q66" s="159"/>
      <c r="R66" s="159"/>
      <c r="S66" s="160"/>
      <c r="T66" s="161"/>
      <c r="U66" s="218"/>
      <c r="V66" s="184" t="s">
        <v>50</v>
      </c>
      <c r="W66" s="247" t="s">
        <v>178</v>
      </c>
    </row>
    <row r="67" spans="1:23" s="32" customFormat="1" ht="15.75" customHeight="1" x14ac:dyDescent="0.3">
      <c r="A67" s="266" t="s">
        <v>183</v>
      </c>
      <c r="B67" s="220" t="s">
        <v>15</v>
      </c>
      <c r="C67" s="257" t="s">
        <v>176</v>
      </c>
      <c r="D67" s="224"/>
      <c r="E67" s="232"/>
      <c r="F67" s="225"/>
      <c r="G67" s="232"/>
      <c r="H67" s="225"/>
      <c r="I67" s="226"/>
      <c r="J67" s="224">
        <v>2</v>
      </c>
      <c r="K67" s="232">
        <v>28</v>
      </c>
      <c r="L67" s="225">
        <v>0</v>
      </c>
      <c r="M67" s="232" t="str">
        <f t="shared" ref="M67" si="65">IF(L67*14=0,"",L67*14)</f>
        <v/>
      </c>
      <c r="N67" s="225">
        <v>2</v>
      </c>
      <c r="O67" s="226" t="s">
        <v>56</v>
      </c>
      <c r="P67" s="158"/>
      <c r="Q67" s="159"/>
      <c r="R67" s="159"/>
      <c r="S67" s="160"/>
      <c r="T67" s="161"/>
      <c r="U67" s="218"/>
      <c r="V67" s="184" t="s">
        <v>50</v>
      </c>
      <c r="W67" s="247" t="s">
        <v>178</v>
      </c>
    </row>
    <row r="68" spans="1:23" s="32" customFormat="1" ht="15.75" customHeight="1" x14ac:dyDescent="0.3">
      <c r="A68" s="266" t="s">
        <v>184</v>
      </c>
      <c r="B68" s="220" t="s">
        <v>15</v>
      </c>
      <c r="C68" s="257" t="s">
        <v>177</v>
      </c>
      <c r="D68" s="224"/>
      <c r="E68" s="232"/>
      <c r="F68" s="225"/>
      <c r="G68" s="232"/>
      <c r="H68" s="225"/>
      <c r="I68" s="226"/>
      <c r="J68" s="192">
        <v>2</v>
      </c>
      <c r="K68" s="147">
        <v>28</v>
      </c>
      <c r="L68" s="222">
        <v>0</v>
      </c>
      <c r="M68" s="147"/>
      <c r="N68" s="222">
        <v>2</v>
      </c>
      <c r="O68" s="223" t="s">
        <v>56</v>
      </c>
      <c r="P68" s="158"/>
      <c r="Q68" s="159"/>
      <c r="R68" s="159"/>
      <c r="S68" s="160"/>
      <c r="T68" s="161"/>
      <c r="U68" s="218"/>
      <c r="V68" s="184" t="s">
        <v>50</v>
      </c>
      <c r="W68" s="247" t="s">
        <v>178</v>
      </c>
    </row>
    <row r="69" spans="1:23" s="32" customFormat="1" ht="15.75" customHeight="1" x14ac:dyDescent="0.3">
      <c r="A69" s="266" t="s">
        <v>114</v>
      </c>
      <c r="B69" s="66" t="s">
        <v>15</v>
      </c>
      <c r="C69" s="258" t="s">
        <v>92</v>
      </c>
      <c r="D69" s="227"/>
      <c r="E69" s="233" t="str">
        <f>IF(D69*14=G565,"",D69*14)</f>
        <v/>
      </c>
      <c r="F69" s="221"/>
      <c r="G69" s="233" t="str">
        <f t="shared" si="64"/>
        <v/>
      </c>
      <c r="H69" s="221"/>
      <c r="I69" s="228"/>
      <c r="J69" s="192">
        <v>2</v>
      </c>
      <c r="K69" s="147">
        <f t="shared" ref="K69:K70" si="66">IF(J69*14=0,"",J69*14)</f>
        <v>28</v>
      </c>
      <c r="L69" s="222">
        <v>0</v>
      </c>
      <c r="M69" s="147"/>
      <c r="N69" s="222">
        <v>2</v>
      </c>
      <c r="O69" s="223" t="s">
        <v>56</v>
      </c>
      <c r="P69" s="158"/>
      <c r="Q69" s="159"/>
      <c r="R69" s="159"/>
      <c r="S69" s="160"/>
      <c r="T69" s="161"/>
      <c r="U69" s="218"/>
      <c r="V69" s="172" t="s">
        <v>50</v>
      </c>
      <c r="W69" s="178" t="s">
        <v>93</v>
      </c>
    </row>
    <row r="70" spans="1:23" s="32" customFormat="1" ht="15.75" customHeight="1" x14ac:dyDescent="0.3">
      <c r="A70" s="267" t="s">
        <v>185</v>
      </c>
      <c r="B70" s="66" t="s">
        <v>15</v>
      </c>
      <c r="C70" s="258" t="s">
        <v>94</v>
      </c>
      <c r="D70" s="213"/>
      <c r="E70" s="147" t="str">
        <f>IF(D70*14=G566,"",D70*14)</f>
        <v/>
      </c>
      <c r="F70" s="214"/>
      <c r="G70" s="147" t="str">
        <f t="shared" si="64"/>
        <v/>
      </c>
      <c r="H70" s="214"/>
      <c r="I70" s="216"/>
      <c r="J70" s="192">
        <v>2</v>
      </c>
      <c r="K70" s="147">
        <f t="shared" si="66"/>
        <v>28</v>
      </c>
      <c r="L70" s="222">
        <v>0</v>
      </c>
      <c r="M70" s="147"/>
      <c r="N70" s="222">
        <v>2</v>
      </c>
      <c r="O70" s="223" t="s">
        <v>56</v>
      </c>
      <c r="P70" s="158"/>
      <c r="Q70" s="159"/>
      <c r="R70" s="159"/>
      <c r="S70" s="160"/>
      <c r="T70" s="161"/>
      <c r="U70" s="218"/>
      <c r="V70" s="172" t="s">
        <v>50</v>
      </c>
      <c r="W70" s="166" t="s">
        <v>88</v>
      </c>
    </row>
    <row r="71" spans="1:23" s="32" customFormat="1" ht="17.25" thickBot="1" x14ac:dyDescent="0.35">
      <c r="A71" s="268" t="s">
        <v>136</v>
      </c>
      <c r="B71" s="219" t="s">
        <v>15</v>
      </c>
      <c r="C71" s="259" t="s">
        <v>138</v>
      </c>
      <c r="D71" s="229"/>
      <c r="E71" s="234"/>
      <c r="F71" s="230"/>
      <c r="G71" s="234"/>
      <c r="H71" s="230"/>
      <c r="I71" s="231"/>
      <c r="J71" s="229">
        <v>1</v>
      </c>
      <c r="K71" s="234">
        <f>IF(J71*14=M570,"",J71*14)</f>
        <v>14</v>
      </c>
      <c r="L71" s="230">
        <v>1</v>
      </c>
      <c r="M71" s="234">
        <f t="shared" ref="M71" si="67">IF(L71*14=0,"",L71*14)</f>
        <v>14</v>
      </c>
      <c r="N71" s="230">
        <v>2</v>
      </c>
      <c r="O71" s="231" t="s">
        <v>56</v>
      </c>
      <c r="P71" s="296"/>
      <c r="Q71" s="297"/>
      <c r="R71" s="297"/>
      <c r="S71" s="298"/>
      <c r="T71" s="292"/>
      <c r="U71" s="293"/>
      <c r="V71" s="172" t="s">
        <v>50</v>
      </c>
      <c r="W71" s="166" t="s">
        <v>86</v>
      </c>
    </row>
    <row r="72" spans="1:23" s="32" customFormat="1" ht="9" customHeight="1" thickTop="1" thickBot="1" x14ac:dyDescent="0.25">
      <c r="A72" s="324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180"/>
      <c r="W72" s="180"/>
    </row>
    <row r="73" spans="1:23" s="32" customFormat="1" ht="9.75" customHeight="1" thickTop="1" thickBot="1" x14ac:dyDescent="0.3">
      <c r="A73" s="301"/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84"/>
      <c r="Q73" s="84"/>
      <c r="R73" s="84"/>
      <c r="S73" s="84"/>
      <c r="T73" s="84"/>
      <c r="U73" s="85"/>
      <c r="V73" s="180"/>
      <c r="W73" s="180"/>
    </row>
    <row r="74" spans="1:23" s="32" customFormat="1" ht="15.6" customHeight="1" thickTop="1" x14ac:dyDescent="0.25">
      <c r="A74" s="294" t="s">
        <v>16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86"/>
      <c r="Q74" s="86"/>
      <c r="R74" s="86"/>
      <c r="S74" s="86"/>
      <c r="T74" s="86"/>
      <c r="U74" s="87"/>
      <c r="V74" s="180"/>
      <c r="W74" s="180"/>
    </row>
    <row r="75" spans="1:23" s="32" customFormat="1" ht="15.75" customHeight="1" x14ac:dyDescent="0.3">
      <c r="A75" s="37"/>
      <c r="B75" s="20"/>
      <c r="C75" s="38" t="s">
        <v>17</v>
      </c>
      <c r="D75" s="39"/>
      <c r="E75" s="40"/>
      <c r="F75" s="40"/>
      <c r="G75" s="40"/>
      <c r="H75" s="7"/>
      <c r="I75" s="41" t="str">
        <f>IF(COUNTIF(I19:I56,"A")=0,"",COUNTIF(I19:I56,"A"))</f>
        <v/>
      </c>
      <c r="J75" s="39"/>
      <c r="K75" s="40"/>
      <c r="L75" s="40"/>
      <c r="M75" s="40"/>
      <c r="N75" s="7"/>
      <c r="O75" s="41" t="str">
        <f>IF(COUNTIF(O19:O56,"A")=0,"",COUNTIF(O19:O56,"A"))</f>
        <v/>
      </c>
      <c r="P75" s="42"/>
      <c r="Q75" s="40"/>
      <c r="R75" s="40"/>
      <c r="S75" s="40"/>
      <c r="T75" s="7"/>
      <c r="U75" s="88">
        <f t="shared" ref="U75:U77" si="68">SUM(I75,O75)</f>
        <v>0</v>
      </c>
      <c r="V75" s="180"/>
      <c r="W75" s="180"/>
    </row>
    <row r="76" spans="1:23" s="32" customFormat="1" ht="15.75" customHeight="1" x14ac:dyDescent="0.3">
      <c r="A76" s="43"/>
      <c r="B76" s="20"/>
      <c r="C76" s="38" t="s">
        <v>18</v>
      </c>
      <c r="D76" s="39"/>
      <c r="E76" s="40"/>
      <c r="F76" s="40"/>
      <c r="G76" s="40"/>
      <c r="H76" s="7"/>
      <c r="I76" s="41">
        <f>IF(COUNTIF(I19:I56,"B")=0,"",COUNTIF(I19:I56,"B"))</f>
        <v>1</v>
      </c>
      <c r="J76" s="39"/>
      <c r="K76" s="40"/>
      <c r="L76" s="40"/>
      <c r="M76" s="40"/>
      <c r="N76" s="7"/>
      <c r="O76" s="41">
        <f>IF(COUNTIF(O19:O56,"B")=0,"",COUNTIF(O19:O56,"B"))</f>
        <v>1</v>
      </c>
      <c r="P76" s="42"/>
      <c r="Q76" s="40"/>
      <c r="R76" s="40"/>
      <c r="S76" s="40"/>
      <c r="T76" s="7"/>
      <c r="U76" s="88">
        <f t="shared" si="68"/>
        <v>2</v>
      </c>
      <c r="V76" s="196"/>
      <c r="W76" s="180"/>
    </row>
    <row r="77" spans="1:23" s="32" customFormat="1" ht="15.75" customHeight="1" x14ac:dyDescent="0.3">
      <c r="A77" s="43"/>
      <c r="B77" s="20"/>
      <c r="C77" s="38" t="s">
        <v>180</v>
      </c>
      <c r="D77" s="39"/>
      <c r="E77" s="40"/>
      <c r="F77" s="40"/>
      <c r="G77" s="40"/>
      <c r="H77" s="7"/>
      <c r="I77" s="41">
        <f>IF(COUNTIF(I20:I57,"B(Z)")=0,"",COUNTIF(I20:I57,"B(Z)"))</f>
        <v>2</v>
      </c>
      <c r="J77" s="39"/>
      <c r="K77" s="40"/>
      <c r="L77" s="40"/>
      <c r="M77" s="40"/>
      <c r="N77" s="7"/>
      <c r="O77" s="41" t="str">
        <f>IF(COUNTIF(O20:O57,"B(Z)")=0,"",COUNTIF(O20:O57,"B(Z)"))</f>
        <v/>
      </c>
      <c r="P77" s="42"/>
      <c r="Q77" s="40"/>
      <c r="R77" s="40"/>
      <c r="S77" s="40"/>
      <c r="T77" s="7"/>
      <c r="U77" s="88">
        <f t="shared" si="68"/>
        <v>2</v>
      </c>
      <c r="V77" s="196"/>
      <c r="W77" s="180"/>
    </row>
    <row r="78" spans="1:23" s="32" customFormat="1" ht="15.75" customHeight="1" x14ac:dyDescent="0.3">
      <c r="A78" s="43"/>
      <c r="B78" s="20"/>
      <c r="C78" s="38" t="s">
        <v>59</v>
      </c>
      <c r="D78" s="39"/>
      <c r="E78" s="40"/>
      <c r="F78" s="40"/>
      <c r="G78" s="40"/>
      <c r="H78" s="7"/>
      <c r="I78" s="41">
        <f>IF(COUNTIF(I12:I57,"ÉÉ")=0,"",COUNTIF(I12:I57,"ÉÉ"))</f>
        <v>8</v>
      </c>
      <c r="J78" s="39"/>
      <c r="K78" s="40"/>
      <c r="L78" s="40"/>
      <c r="M78" s="40"/>
      <c r="N78" s="7"/>
      <c r="O78" s="41">
        <f>IF(COUNTIF(O12:O57,"ÉÉ")=0,"",COUNTIF(O12:O57,"ÉÉ"))</f>
        <v>6</v>
      </c>
      <c r="P78" s="42"/>
      <c r="Q78" s="40"/>
      <c r="R78" s="40"/>
      <c r="S78" s="40"/>
      <c r="T78" s="7"/>
      <c r="U78" s="88">
        <f>SUM(I78,O78)</f>
        <v>14</v>
      </c>
      <c r="V78" s="180"/>
      <c r="W78" s="180"/>
    </row>
    <row r="79" spans="1:23" s="32" customFormat="1" ht="15.75" customHeight="1" x14ac:dyDescent="0.25">
      <c r="A79" s="43"/>
      <c r="B79" s="44"/>
      <c r="C79" s="38" t="s">
        <v>60</v>
      </c>
      <c r="D79" s="89"/>
      <c r="E79" s="90"/>
      <c r="F79" s="90"/>
      <c r="G79" s="90"/>
      <c r="H79" s="152"/>
      <c r="I79" s="41">
        <f>IF(COUNTIF(I13:I58,"ÉÉ(Z)")=0,"",COUNTIF(I13:I58,"ÉÉ(Z)"))</f>
        <v>2</v>
      </c>
      <c r="J79" s="89"/>
      <c r="K79" s="90"/>
      <c r="L79" s="90"/>
      <c r="M79" s="90"/>
      <c r="N79" s="91"/>
      <c r="O79" s="41">
        <f>IF(COUNTIF(O13:O58,"ÉÉ(Z)")=0,"",COUNTIF(O13:O58,"ÉÉ(Z)"))</f>
        <v>4</v>
      </c>
      <c r="P79" s="92"/>
      <c r="Q79" s="90"/>
      <c r="R79" s="90"/>
      <c r="S79" s="90"/>
      <c r="T79" s="91"/>
      <c r="U79" s="88">
        <f t="shared" ref="U79:U89" si="69">SUM(I79,O79)</f>
        <v>6</v>
      </c>
      <c r="V79" s="180"/>
      <c r="W79" s="180"/>
    </row>
    <row r="80" spans="1:23" s="32" customFormat="1" ht="15.75" customHeight="1" x14ac:dyDescent="0.3">
      <c r="A80" s="43"/>
      <c r="B80" s="20"/>
      <c r="C80" s="38" t="s">
        <v>61</v>
      </c>
      <c r="D80" s="39"/>
      <c r="E80" s="40"/>
      <c r="F80" s="40"/>
      <c r="G80" s="40"/>
      <c r="H80" s="109"/>
      <c r="I80" s="41">
        <f>IF(COUNTIF(I14:I59,"ÉÉ(Z)")=0,"",COUNTIF(I14:I59,"ÉÉ(Z)"))</f>
        <v>2</v>
      </c>
      <c r="J80" s="39"/>
      <c r="K80" s="40"/>
      <c r="L80" s="40"/>
      <c r="M80" s="40"/>
      <c r="N80" s="7"/>
      <c r="O80" s="41">
        <f>IF(COUNTIF(O14:O59,"GYJ")=0,"",COUNTIF(O14:O59,"GYJ"))</f>
        <v>1</v>
      </c>
      <c r="P80" s="42"/>
      <c r="Q80" s="40"/>
      <c r="R80" s="40"/>
      <c r="S80" s="40"/>
      <c r="T80" s="7"/>
      <c r="U80" s="88">
        <f t="shared" si="69"/>
        <v>3</v>
      </c>
      <c r="V80" s="180"/>
      <c r="W80" s="180"/>
    </row>
    <row r="81" spans="1:23" s="32" customFormat="1" ht="15.75" customHeight="1" x14ac:dyDescent="0.3">
      <c r="A81" s="43"/>
      <c r="B81" s="20"/>
      <c r="C81" s="38" t="s">
        <v>64</v>
      </c>
      <c r="D81" s="39"/>
      <c r="E81" s="40"/>
      <c r="F81" s="40"/>
      <c r="G81" s="40"/>
      <c r="H81" s="7"/>
      <c r="I81" s="41">
        <f>IF(COUNTIF(I15:I60,"GYJ(KR)")=0,"",COUNTIF(I15:I60,"GYJ(KR)"))</f>
        <v>2</v>
      </c>
      <c r="J81" s="39"/>
      <c r="K81" s="40"/>
      <c r="L81" s="40"/>
      <c r="M81" s="40"/>
      <c r="N81" s="7"/>
      <c r="O81" s="41">
        <f>IF(COUNTIF(O15:O60,"GYJ(KR)")=0,"",COUNTIF(O15:O60,"GYJ(KR)"))</f>
        <v>3</v>
      </c>
      <c r="P81" s="42"/>
      <c r="Q81" s="40"/>
      <c r="R81" s="40"/>
      <c r="S81" s="40"/>
      <c r="T81" s="7"/>
      <c r="U81" s="88">
        <f t="shared" si="69"/>
        <v>5</v>
      </c>
      <c r="V81" s="180"/>
      <c r="W81" s="180"/>
    </row>
    <row r="82" spans="1:23" s="32" customFormat="1" ht="15.75" customHeight="1" x14ac:dyDescent="0.3">
      <c r="A82" s="43"/>
      <c r="B82" s="20"/>
      <c r="C82" s="38" t="s">
        <v>27</v>
      </c>
      <c r="D82" s="39"/>
      <c r="E82" s="40"/>
      <c r="F82" s="40"/>
      <c r="G82" s="40"/>
      <c r="H82" s="7"/>
      <c r="I82" s="41" t="str">
        <f>IF(COUNTIF(I12:I61,"K")=0,"",COUNTIF(I12:I61,"K"))</f>
        <v/>
      </c>
      <c r="J82" s="39"/>
      <c r="K82" s="40"/>
      <c r="L82" s="40"/>
      <c r="M82" s="40"/>
      <c r="N82" s="7"/>
      <c r="O82" s="41" t="str">
        <f>IF(COUNTIF(O12:O61,"K")=0,"",COUNTIF(O12:O61,"K"))</f>
        <v/>
      </c>
      <c r="P82" s="42"/>
      <c r="Q82" s="40"/>
      <c r="R82" s="40"/>
      <c r="S82" s="40"/>
      <c r="T82" s="7"/>
      <c r="U82" s="88">
        <f t="shared" si="69"/>
        <v>0</v>
      </c>
      <c r="V82" s="180"/>
      <c r="W82" s="180"/>
    </row>
    <row r="83" spans="1:23" s="32" customFormat="1" ht="15.75" customHeight="1" x14ac:dyDescent="0.3">
      <c r="A83" s="43"/>
      <c r="B83" s="20"/>
      <c r="C83" s="38" t="s">
        <v>28</v>
      </c>
      <c r="D83" s="39"/>
      <c r="E83" s="40"/>
      <c r="F83" s="40"/>
      <c r="G83" s="40"/>
      <c r="H83" s="7"/>
      <c r="I83" s="41">
        <f>IF(COUNTIF(I13:I62,"K(Z)")=0,"",COUNTIF(I13:I62,"K(Z)"))</f>
        <v>2</v>
      </c>
      <c r="J83" s="39"/>
      <c r="K83" s="40"/>
      <c r="L83" s="40"/>
      <c r="M83" s="40"/>
      <c r="N83" s="7"/>
      <c r="O83" s="41">
        <f>IF(COUNTIF(O13:O62,"K(Z)")=0,"",COUNTIF(O13:O62,"K(Z)"))</f>
        <v>2</v>
      </c>
      <c r="P83" s="42"/>
      <c r="Q83" s="40"/>
      <c r="R83" s="40"/>
      <c r="S83" s="40"/>
      <c r="T83" s="7"/>
      <c r="U83" s="88">
        <f t="shared" si="69"/>
        <v>4</v>
      </c>
      <c r="V83" s="180"/>
      <c r="W83" s="180"/>
    </row>
    <row r="84" spans="1:23" s="32" customFormat="1" ht="15.75" customHeight="1" x14ac:dyDescent="0.3">
      <c r="A84" s="43"/>
      <c r="B84" s="20"/>
      <c r="C84" s="38" t="s">
        <v>19</v>
      </c>
      <c r="D84" s="39"/>
      <c r="E84" s="40"/>
      <c r="F84" s="40"/>
      <c r="G84" s="40"/>
      <c r="H84" s="7"/>
      <c r="I84" s="41"/>
      <c r="J84" s="39"/>
      <c r="K84" s="40"/>
      <c r="L84" s="40"/>
      <c r="M84" s="40"/>
      <c r="N84" s="7"/>
      <c r="O84" s="41"/>
      <c r="P84" s="42"/>
      <c r="Q84" s="40"/>
      <c r="R84" s="40"/>
      <c r="S84" s="40"/>
      <c r="T84" s="7"/>
      <c r="U84" s="88">
        <f t="shared" si="69"/>
        <v>0</v>
      </c>
      <c r="V84" s="180"/>
      <c r="W84" s="180"/>
    </row>
    <row r="85" spans="1:23" s="32" customFormat="1" ht="15.75" customHeight="1" x14ac:dyDescent="0.3">
      <c r="A85" s="43"/>
      <c r="B85" s="20"/>
      <c r="C85" s="38" t="s">
        <v>20</v>
      </c>
      <c r="D85" s="39"/>
      <c r="E85" s="40"/>
      <c r="F85" s="40"/>
      <c r="G85" s="40"/>
      <c r="H85" s="7"/>
      <c r="I85" s="41"/>
      <c r="J85" s="39"/>
      <c r="K85" s="40"/>
      <c r="L85" s="40"/>
      <c r="M85" s="40"/>
      <c r="N85" s="7"/>
      <c r="O85" s="41"/>
      <c r="P85" s="42"/>
      <c r="Q85" s="40"/>
      <c r="R85" s="40"/>
      <c r="S85" s="40"/>
      <c r="T85" s="7"/>
      <c r="U85" s="88">
        <f t="shared" si="69"/>
        <v>0</v>
      </c>
      <c r="V85" s="180"/>
      <c r="W85" s="180"/>
    </row>
    <row r="86" spans="1:23" s="32" customFormat="1" ht="15.75" customHeight="1" x14ac:dyDescent="0.3">
      <c r="A86" s="45"/>
      <c r="B86" s="23"/>
      <c r="C86" s="46" t="s">
        <v>21</v>
      </c>
      <c r="D86" s="47"/>
      <c r="E86" s="48"/>
      <c r="F86" s="48"/>
      <c r="G86" s="48"/>
      <c r="H86" s="22"/>
      <c r="I86" s="41"/>
      <c r="J86" s="47"/>
      <c r="K86" s="48"/>
      <c r="L86" s="48"/>
      <c r="M86" s="48"/>
      <c r="N86" s="22"/>
      <c r="O86" s="41"/>
      <c r="P86" s="42"/>
      <c r="Q86" s="40"/>
      <c r="R86" s="40"/>
      <c r="S86" s="40"/>
      <c r="T86" s="7"/>
      <c r="U86" s="88">
        <f t="shared" si="69"/>
        <v>0</v>
      </c>
      <c r="V86" s="180"/>
      <c r="W86" s="180"/>
    </row>
    <row r="87" spans="1:23" s="32" customFormat="1" ht="15.75" customHeight="1" x14ac:dyDescent="0.3">
      <c r="A87" s="45"/>
      <c r="B87" s="23"/>
      <c r="C87" s="46" t="s">
        <v>62</v>
      </c>
      <c r="D87" s="47"/>
      <c r="E87" s="48"/>
      <c r="F87" s="48"/>
      <c r="G87" s="48"/>
      <c r="H87" s="22"/>
      <c r="I87" s="41" t="str">
        <f>IF(COUNTIF(I18:I71,"ZV")=0,"",COUNTIF(I18:I71,"ZV"))</f>
        <v/>
      </c>
      <c r="J87" s="47"/>
      <c r="K87" s="48"/>
      <c r="L87" s="48"/>
      <c r="M87" s="48"/>
      <c r="N87" s="22"/>
      <c r="O87" s="41">
        <f>IF(COUNTIF(O18:O71,"ZV")=0,"",COUNTIF(O18:O71,"ZV"))</f>
        <v>2</v>
      </c>
      <c r="P87" s="42"/>
      <c r="Q87" s="40"/>
      <c r="R87" s="40"/>
      <c r="S87" s="40"/>
      <c r="T87" s="7"/>
      <c r="U87" s="88">
        <f t="shared" si="69"/>
        <v>2</v>
      </c>
      <c r="V87" s="180"/>
      <c r="W87" s="180"/>
    </row>
    <row r="88" spans="1:23" s="32" customFormat="1" ht="15.75" customHeight="1" x14ac:dyDescent="0.3">
      <c r="A88" s="45"/>
      <c r="B88" s="23"/>
      <c r="C88" s="46" t="s">
        <v>22</v>
      </c>
      <c r="D88" s="47"/>
      <c r="E88" s="48"/>
      <c r="F88" s="48"/>
      <c r="G88" s="48"/>
      <c r="H88" s="22"/>
      <c r="I88" s="41" t="str">
        <f>IF(COUNTIF(I19:I72,"KR")=0,"",COUNTIF(I19:I72,"KR"))</f>
        <v/>
      </c>
      <c r="J88" s="47"/>
      <c r="K88" s="48"/>
      <c r="L88" s="48"/>
      <c r="M88" s="48"/>
      <c r="N88" s="22"/>
      <c r="O88" s="41" t="str">
        <f>IF(COUNTIF(O19:O72,"KR")=0,"",COUNTIF(O19:O72,"KR"))</f>
        <v/>
      </c>
      <c r="P88" s="49"/>
      <c r="Q88" s="48"/>
      <c r="R88" s="48"/>
      <c r="S88" s="48"/>
      <c r="T88" s="22"/>
      <c r="U88" s="88">
        <f t="shared" si="69"/>
        <v>0</v>
      </c>
      <c r="V88" s="180"/>
      <c r="W88" s="180"/>
    </row>
    <row r="89" spans="1:23" s="32" customFormat="1" ht="15.75" customHeight="1" thickBot="1" x14ac:dyDescent="0.35">
      <c r="A89" s="50"/>
      <c r="B89" s="35"/>
      <c r="C89" s="36" t="s">
        <v>23</v>
      </c>
      <c r="D89" s="51"/>
      <c r="E89" s="153"/>
      <c r="F89" s="153"/>
      <c r="G89" s="153"/>
      <c r="H89" s="52"/>
      <c r="I89" s="53">
        <f>SUM(I75:I88)</f>
        <v>19</v>
      </c>
      <c r="J89" s="303"/>
      <c r="K89" s="304"/>
      <c r="L89" s="304"/>
      <c r="M89" s="304"/>
      <c r="N89" s="305"/>
      <c r="O89" s="53">
        <f t="shared" ref="O89" si="70">SUM(O75:O88)</f>
        <v>19</v>
      </c>
      <c r="P89" s="303"/>
      <c r="Q89" s="304"/>
      <c r="R89" s="304"/>
      <c r="S89" s="304"/>
      <c r="T89" s="305"/>
      <c r="U89" s="248">
        <f t="shared" si="69"/>
        <v>38</v>
      </c>
      <c r="V89" s="180"/>
      <c r="W89" s="180"/>
    </row>
    <row r="90" spans="1:23" s="32" customFormat="1" ht="15.75" customHeight="1" thickTop="1" x14ac:dyDescent="0.3">
      <c r="A90" s="54"/>
      <c r="B90" s="55"/>
      <c r="C90" s="181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180"/>
      <c r="W90" s="180"/>
    </row>
    <row r="91" spans="1:23" s="32" customFormat="1" ht="15.75" customHeight="1" x14ac:dyDescent="0.3">
      <c r="A91" s="54"/>
      <c r="B91" s="55"/>
      <c r="C91" s="181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180"/>
      <c r="W91" s="180"/>
    </row>
    <row r="92" spans="1:23" s="32" customFormat="1" ht="15.75" customHeight="1" x14ac:dyDescent="0.3">
      <c r="A92" s="54"/>
      <c r="B92" s="55"/>
      <c r="C92" s="181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180"/>
      <c r="W92" s="180"/>
    </row>
    <row r="93" spans="1:23" s="32" customFormat="1" ht="15.75" customHeight="1" x14ac:dyDescent="0.3">
      <c r="A93" s="54"/>
      <c r="B93" s="55"/>
      <c r="C93" s="181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180"/>
      <c r="W93" s="180"/>
    </row>
    <row r="94" spans="1:23" s="32" customFormat="1" ht="15.75" customHeight="1" x14ac:dyDescent="0.3">
      <c r="A94" s="54"/>
      <c r="B94" s="55"/>
      <c r="C94" s="181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180"/>
      <c r="W94" s="180"/>
    </row>
    <row r="95" spans="1:23" s="32" customFormat="1" ht="15.75" customHeight="1" x14ac:dyDescent="0.3">
      <c r="A95" s="54"/>
      <c r="B95" s="55"/>
      <c r="C95" s="181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180"/>
      <c r="W95" s="180"/>
    </row>
    <row r="96" spans="1:23" s="32" customFormat="1" ht="15.75" customHeight="1" x14ac:dyDescent="0.3">
      <c r="A96" s="54"/>
      <c r="B96" s="55"/>
      <c r="C96" s="181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180"/>
      <c r="W96" s="180"/>
    </row>
    <row r="97" spans="1:23" s="32" customFormat="1" ht="15.75" customHeight="1" x14ac:dyDescent="0.3">
      <c r="A97" s="54"/>
      <c r="B97" s="55"/>
      <c r="C97" s="181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180"/>
      <c r="W97" s="180"/>
    </row>
    <row r="98" spans="1:23" s="32" customFormat="1" ht="15.75" customHeight="1" x14ac:dyDescent="0.3">
      <c r="A98" s="54"/>
      <c r="B98" s="55"/>
      <c r="C98" s="181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180"/>
      <c r="W98" s="180"/>
    </row>
    <row r="99" spans="1:23" s="32" customFormat="1" ht="15.75" customHeight="1" x14ac:dyDescent="0.3">
      <c r="A99" s="54"/>
      <c r="B99" s="55"/>
      <c r="C99" s="181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180"/>
      <c r="W99" s="180"/>
    </row>
    <row r="100" spans="1:23" s="32" customFormat="1" ht="15.75" customHeight="1" x14ac:dyDescent="0.3">
      <c r="A100" s="54"/>
      <c r="B100" s="55"/>
      <c r="C100" s="181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180"/>
      <c r="W100" s="180"/>
    </row>
    <row r="101" spans="1:23" s="32" customFormat="1" ht="15.75" customHeight="1" x14ac:dyDescent="0.3">
      <c r="A101" s="54"/>
      <c r="B101" s="55"/>
      <c r="C101" s="181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180"/>
      <c r="W101" s="180"/>
    </row>
    <row r="102" spans="1:23" s="32" customFormat="1" ht="15.75" customHeight="1" x14ac:dyDescent="0.3">
      <c r="A102" s="54"/>
      <c r="B102" s="55"/>
      <c r="C102" s="181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180"/>
      <c r="W102" s="180"/>
    </row>
    <row r="103" spans="1:23" s="32" customFormat="1" ht="15.75" customHeight="1" x14ac:dyDescent="0.3">
      <c r="A103" s="54"/>
      <c r="B103" s="55"/>
      <c r="C103" s="181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180"/>
      <c r="W103" s="180"/>
    </row>
    <row r="104" spans="1:23" s="32" customFormat="1" ht="15.75" customHeight="1" x14ac:dyDescent="0.3">
      <c r="A104" s="54"/>
      <c r="B104" s="55"/>
      <c r="C104" s="181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180"/>
      <c r="W104" s="180"/>
    </row>
    <row r="105" spans="1:23" s="32" customFormat="1" ht="15.75" customHeight="1" x14ac:dyDescent="0.3">
      <c r="A105" s="54"/>
      <c r="B105" s="55"/>
      <c r="C105" s="181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180"/>
      <c r="W105" s="180"/>
    </row>
    <row r="106" spans="1:23" s="32" customFormat="1" ht="15.75" customHeight="1" x14ac:dyDescent="0.3">
      <c r="A106" s="54"/>
      <c r="B106" s="55"/>
      <c r="C106" s="181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180"/>
      <c r="W106" s="180"/>
    </row>
    <row r="107" spans="1:23" s="32" customFormat="1" ht="15.75" customHeight="1" x14ac:dyDescent="0.3">
      <c r="A107" s="54"/>
      <c r="B107" s="55"/>
      <c r="C107" s="181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180"/>
      <c r="W107" s="180"/>
    </row>
    <row r="108" spans="1:23" s="32" customFormat="1" ht="15.75" customHeight="1" x14ac:dyDescent="0.3">
      <c r="A108" s="54"/>
      <c r="B108" s="55"/>
      <c r="C108" s="181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180"/>
      <c r="W108" s="180"/>
    </row>
    <row r="109" spans="1:23" s="32" customFormat="1" ht="15.75" customHeight="1" x14ac:dyDescent="0.3">
      <c r="A109" s="54"/>
      <c r="B109" s="55"/>
      <c r="C109" s="181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180"/>
      <c r="W109" s="180"/>
    </row>
    <row r="110" spans="1:23" s="32" customFormat="1" ht="15.75" customHeight="1" x14ac:dyDescent="0.3">
      <c r="A110" s="54"/>
      <c r="B110" s="55"/>
      <c r="C110" s="181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180"/>
      <c r="W110" s="180"/>
    </row>
    <row r="111" spans="1:23" s="32" customFormat="1" ht="15.75" customHeight="1" x14ac:dyDescent="0.3">
      <c r="A111" s="54"/>
      <c r="B111" s="55"/>
      <c r="C111" s="181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180"/>
      <c r="W111" s="180"/>
    </row>
    <row r="112" spans="1:23" s="32" customFormat="1" ht="15.75" customHeight="1" x14ac:dyDescent="0.3">
      <c r="A112" s="54"/>
      <c r="B112" s="55"/>
      <c r="C112" s="181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180"/>
      <c r="W112" s="180"/>
    </row>
    <row r="113" spans="1:23" s="32" customFormat="1" ht="15.75" customHeight="1" x14ac:dyDescent="0.3">
      <c r="A113" s="54"/>
      <c r="B113" s="55"/>
      <c r="C113" s="181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180"/>
      <c r="W113" s="180"/>
    </row>
    <row r="114" spans="1:23" s="32" customFormat="1" ht="15.75" customHeight="1" x14ac:dyDescent="0.3">
      <c r="A114" s="54"/>
      <c r="B114" s="55"/>
      <c r="C114" s="181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180"/>
      <c r="W114" s="180"/>
    </row>
    <row r="115" spans="1:23" s="32" customFormat="1" ht="15.75" customHeight="1" x14ac:dyDescent="0.3">
      <c r="A115" s="54"/>
      <c r="B115" s="55"/>
      <c r="C115" s="181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180"/>
      <c r="W115" s="180"/>
    </row>
    <row r="116" spans="1:23" s="32" customFormat="1" ht="15.75" customHeight="1" x14ac:dyDescent="0.3">
      <c r="A116" s="54"/>
      <c r="B116" s="55"/>
      <c r="C116" s="181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180"/>
      <c r="W116" s="180"/>
    </row>
    <row r="117" spans="1:23" s="32" customFormat="1" ht="15.75" customHeight="1" x14ac:dyDescent="0.3">
      <c r="A117" s="54"/>
      <c r="B117" s="55"/>
      <c r="C117" s="181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180"/>
      <c r="W117" s="180"/>
    </row>
    <row r="118" spans="1:23" s="32" customFormat="1" ht="15.75" customHeight="1" x14ac:dyDescent="0.3">
      <c r="A118" s="54"/>
      <c r="B118" s="55"/>
      <c r="C118" s="181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180"/>
      <c r="W118" s="180"/>
    </row>
    <row r="119" spans="1:23" s="32" customFormat="1" ht="15.75" customHeight="1" x14ac:dyDescent="0.3">
      <c r="A119" s="54"/>
      <c r="B119" s="55"/>
      <c r="C119" s="181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180"/>
      <c r="W119" s="180"/>
    </row>
    <row r="120" spans="1:23" s="32" customFormat="1" ht="15.75" customHeight="1" x14ac:dyDescent="0.3">
      <c r="A120" s="54"/>
      <c r="B120" s="55"/>
      <c r="C120" s="181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180"/>
      <c r="W120" s="180"/>
    </row>
    <row r="121" spans="1:23" s="32" customFormat="1" ht="15.75" customHeight="1" x14ac:dyDescent="0.3">
      <c r="A121" s="54"/>
      <c r="B121" s="55"/>
      <c r="C121" s="181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180"/>
      <c r="W121" s="180"/>
    </row>
    <row r="122" spans="1:23" s="32" customFormat="1" ht="15.75" customHeight="1" x14ac:dyDescent="0.3">
      <c r="A122" s="54"/>
      <c r="B122" s="55"/>
      <c r="C122" s="181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180"/>
      <c r="W122" s="180"/>
    </row>
    <row r="123" spans="1:23" s="32" customFormat="1" ht="15.75" customHeight="1" x14ac:dyDescent="0.3">
      <c r="A123" s="54"/>
      <c r="B123" s="55"/>
      <c r="C123" s="181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180"/>
      <c r="W123" s="180"/>
    </row>
    <row r="124" spans="1:23" s="32" customFormat="1" ht="15.75" customHeight="1" x14ac:dyDescent="0.3">
      <c r="A124" s="54"/>
      <c r="B124" s="55"/>
      <c r="C124" s="181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180"/>
      <c r="W124" s="180"/>
    </row>
    <row r="125" spans="1:23" s="32" customFormat="1" ht="15.75" customHeight="1" x14ac:dyDescent="0.3">
      <c r="A125" s="54"/>
      <c r="B125" s="55"/>
      <c r="C125" s="181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180"/>
      <c r="W125" s="180"/>
    </row>
    <row r="126" spans="1:23" s="32" customFormat="1" ht="15.75" customHeight="1" x14ac:dyDescent="0.3">
      <c r="A126" s="54"/>
      <c r="B126" s="55"/>
      <c r="C126" s="181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180"/>
      <c r="W126" s="180"/>
    </row>
    <row r="127" spans="1:23" s="32" customFormat="1" ht="15.75" customHeight="1" x14ac:dyDescent="0.3">
      <c r="A127" s="54"/>
      <c r="B127" s="55"/>
      <c r="C127" s="181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180"/>
      <c r="W127" s="180"/>
    </row>
    <row r="128" spans="1:23" s="32" customFormat="1" ht="15.75" customHeight="1" x14ac:dyDescent="0.3">
      <c r="A128" s="54"/>
      <c r="B128" s="55"/>
      <c r="C128" s="181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180"/>
      <c r="W128" s="180"/>
    </row>
    <row r="129" spans="1:23" s="32" customFormat="1" ht="15.75" customHeight="1" x14ac:dyDescent="0.3">
      <c r="A129" s="54"/>
      <c r="B129" s="55"/>
      <c r="C129" s="181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180"/>
      <c r="W129" s="180"/>
    </row>
    <row r="130" spans="1:23" s="32" customFormat="1" ht="15.75" customHeight="1" x14ac:dyDescent="0.3">
      <c r="A130" s="54"/>
      <c r="B130" s="55"/>
      <c r="C130" s="181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180"/>
      <c r="W130" s="180"/>
    </row>
    <row r="131" spans="1:23" s="32" customFormat="1" ht="15.75" customHeight="1" x14ac:dyDescent="0.3">
      <c r="A131" s="54"/>
      <c r="B131" s="55"/>
      <c r="C131" s="181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180"/>
      <c r="W131" s="180"/>
    </row>
    <row r="132" spans="1:23" s="32" customFormat="1" ht="15.75" customHeight="1" x14ac:dyDescent="0.3">
      <c r="A132" s="54"/>
      <c r="B132" s="55"/>
      <c r="C132" s="181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180"/>
      <c r="W132" s="180"/>
    </row>
    <row r="133" spans="1:23" s="32" customFormat="1" ht="15.75" customHeight="1" x14ac:dyDescent="0.3">
      <c r="A133" s="54"/>
      <c r="B133" s="55"/>
      <c r="C133" s="181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180"/>
      <c r="W133" s="180"/>
    </row>
    <row r="134" spans="1:23" s="32" customFormat="1" ht="15.75" customHeight="1" x14ac:dyDescent="0.3">
      <c r="A134" s="54"/>
      <c r="B134" s="55"/>
      <c r="C134" s="181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180"/>
      <c r="W134" s="180"/>
    </row>
    <row r="135" spans="1:23" s="32" customFormat="1" ht="15.75" customHeight="1" x14ac:dyDescent="0.3">
      <c r="A135" s="54"/>
      <c r="B135" s="55"/>
      <c r="C135" s="181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180"/>
      <c r="W135" s="180"/>
    </row>
    <row r="136" spans="1:23" s="32" customFormat="1" ht="15.75" customHeight="1" x14ac:dyDescent="0.3">
      <c r="A136" s="54"/>
      <c r="B136" s="55"/>
      <c r="C136" s="181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180"/>
      <c r="W136" s="180"/>
    </row>
    <row r="137" spans="1:23" s="32" customFormat="1" ht="15.75" customHeight="1" x14ac:dyDescent="0.3">
      <c r="A137" s="54"/>
      <c r="B137" s="55"/>
      <c r="C137" s="181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180"/>
      <c r="W137" s="180"/>
    </row>
    <row r="138" spans="1:23" s="32" customFormat="1" ht="15.75" customHeight="1" x14ac:dyDescent="0.3">
      <c r="A138" s="54"/>
      <c r="B138" s="55"/>
      <c r="C138" s="181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180"/>
      <c r="W138" s="180"/>
    </row>
    <row r="139" spans="1:23" s="32" customFormat="1" ht="15.75" customHeight="1" x14ac:dyDescent="0.3">
      <c r="A139" s="54"/>
      <c r="B139" s="55"/>
      <c r="C139" s="181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180"/>
      <c r="W139" s="180"/>
    </row>
    <row r="140" spans="1:23" s="32" customFormat="1" ht="15.75" customHeight="1" x14ac:dyDescent="0.3">
      <c r="A140" s="54"/>
      <c r="B140" s="55"/>
      <c r="C140" s="181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180"/>
      <c r="W140" s="180"/>
    </row>
    <row r="141" spans="1:23" s="32" customFormat="1" ht="15.75" customHeight="1" x14ac:dyDescent="0.3">
      <c r="A141" s="54"/>
      <c r="B141" s="55"/>
      <c r="C141" s="181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180"/>
      <c r="W141" s="180"/>
    </row>
    <row r="142" spans="1:23" s="32" customFormat="1" ht="15.75" customHeight="1" x14ac:dyDescent="0.3">
      <c r="A142" s="54"/>
      <c r="B142" s="55"/>
      <c r="C142" s="181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180"/>
      <c r="W142" s="180"/>
    </row>
    <row r="143" spans="1:23" s="32" customFormat="1" ht="15.75" customHeight="1" x14ac:dyDescent="0.3">
      <c r="A143" s="54"/>
      <c r="B143" s="55"/>
      <c r="C143" s="181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180"/>
      <c r="W143" s="180"/>
    </row>
    <row r="144" spans="1:23" s="32" customFormat="1" ht="15.75" customHeight="1" x14ac:dyDescent="0.3">
      <c r="A144" s="54"/>
      <c r="B144" s="55"/>
      <c r="C144" s="181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180"/>
      <c r="W144" s="180"/>
    </row>
    <row r="145" spans="1:23" s="32" customFormat="1" ht="15.75" customHeight="1" x14ac:dyDescent="0.3">
      <c r="A145" s="54"/>
      <c r="B145" s="55"/>
      <c r="C145" s="181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180"/>
      <c r="W145" s="180"/>
    </row>
    <row r="146" spans="1:23" s="32" customFormat="1" ht="15.75" customHeight="1" x14ac:dyDescent="0.3">
      <c r="A146" s="54"/>
      <c r="B146" s="55"/>
      <c r="C146" s="181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180"/>
      <c r="W146" s="180"/>
    </row>
    <row r="147" spans="1:23" s="32" customFormat="1" ht="15.75" customHeight="1" x14ac:dyDescent="0.3">
      <c r="A147" s="54"/>
      <c r="B147" s="55"/>
      <c r="C147" s="181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180"/>
      <c r="W147" s="180"/>
    </row>
    <row r="148" spans="1:23" s="32" customFormat="1" ht="15.75" customHeight="1" x14ac:dyDescent="0.3">
      <c r="A148" s="54"/>
      <c r="B148" s="55"/>
      <c r="C148" s="181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180"/>
      <c r="W148" s="180"/>
    </row>
    <row r="149" spans="1:23" s="32" customFormat="1" ht="15.75" customHeight="1" x14ac:dyDescent="0.25">
      <c r="A149" s="54"/>
      <c r="B149" s="95"/>
      <c r="C149" s="18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180"/>
      <c r="W149" s="180"/>
    </row>
    <row r="150" spans="1:23" s="32" customFormat="1" ht="15.75" customHeight="1" x14ac:dyDescent="0.25">
      <c r="A150" s="54"/>
      <c r="B150" s="95"/>
      <c r="C150" s="18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180"/>
      <c r="W150" s="180"/>
    </row>
    <row r="151" spans="1:23" s="32" customFormat="1" ht="15.75" customHeight="1" x14ac:dyDescent="0.25">
      <c r="A151" s="54"/>
      <c r="B151" s="95"/>
      <c r="C151" s="18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180"/>
      <c r="W151" s="180"/>
    </row>
    <row r="152" spans="1:23" s="32" customFormat="1" ht="15.75" customHeight="1" x14ac:dyDescent="0.25">
      <c r="A152" s="54"/>
      <c r="B152" s="95"/>
      <c r="C152" s="18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180"/>
      <c r="W152" s="180"/>
    </row>
    <row r="153" spans="1:23" s="32" customFormat="1" ht="15.75" customHeight="1" x14ac:dyDescent="0.25">
      <c r="A153" s="54"/>
      <c r="B153" s="95"/>
      <c r="C153" s="18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180"/>
      <c r="W153" s="180"/>
    </row>
    <row r="154" spans="1:23" s="32" customFormat="1" ht="15.75" customHeight="1" x14ac:dyDescent="0.25">
      <c r="A154" s="54"/>
      <c r="B154" s="95"/>
      <c r="C154" s="18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180"/>
      <c r="W154" s="180"/>
    </row>
    <row r="155" spans="1:23" s="32" customFormat="1" ht="15.75" customHeight="1" x14ac:dyDescent="0.25">
      <c r="A155" s="54"/>
      <c r="B155" s="95"/>
      <c r="C155" s="18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180"/>
      <c r="W155" s="180"/>
    </row>
    <row r="156" spans="1:23" s="32" customFormat="1" ht="15.75" customHeight="1" x14ac:dyDescent="0.25">
      <c r="A156" s="54"/>
      <c r="B156" s="95"/>
      <c r="C156" s="18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180"/>
      <c r="W156" s="180"/>
    </row>
    <row r="157" spans="1:23" ht="15.75" customHeight="1" x14ac:dyDescent="0.25">
      <c r="A157" s="54"/>
      <c r="B157" s="95"/>
      <c r="C157" s="18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3" ht="15.75" customHeight="1" x14ac:dyDescent="0.25">
      <c r="A158" s="56"/>
      <c r="B158" s="96"/>
      <c r="C158" s="183"/>
    </row>
    <row r="159" spans="1:23" ht="15.75" customHeight="1" x14ac:dyDescent="0.25">
      <c r="A159" s="56"/>
      <c r="B159" s="96"/>
      <c r="C159" s="183"/>
    </row>
    <row r="160" spans="1:23" ht="15.75" customHeight="1" x14ac:dyDescent="0.25">
      <c r="A160" s="56"/>
      <c r="B160" s="96"/>
      <c r="C160" s="183"/>
    </row>
    <row r="161" spans="1:3" ht="15.75" customHeight="1" x14ac:dyDescent="0.25">
      <c r="A161" s="56"/>
      <c r="B161" s="96"/>
      <c r="C161" s="183"/>
    </row>
    <row r="162" spans="1:3" ht="15.75" customHeight="1" x14ac:dyDescent="0.25">
      <c r="A162" s="56"/>
      <c r="B162" s="96"/>
      <c r="C162" s="183"/>
    </row>
    <row r="163" spans="1:3" ht="15.75" customHeight="1" x14ac:dyDescent="0.25">
      <c r="A163" s="56"/>
      <c r="B163" s="96"/>
      <c r="C163" s="183"/>
    </row>
    <row r="164" spans="1:3" ht="15.75" customHeight="1" x14ac:dyDescent="0.25">
      <c r="A164" s="56"/>
      <c r="B164" s="96"/>
      <c r="C164" s="183"/>
    </row>
    <row r="165" spans="1:3" ht="15.75" customHeight="1" x14ac:dyDescent="0.25">
      <c r="A165" s="56"/>
      <c r="B165" s="96"/>
      <c r="C165" s="183"/>
    </row>
    <row r="166" spans="1:3" ht="15.75" customHeight="1" x14ac:dyDescent="0.25">
      <c r="A166" s="56"/>
      <c r="B166" s="96"/>
      <c r="C166" s="183"/>
    </row>
    <row r="167" spans="1:3" ht="15.75" customHeight="1" x14ac:dyDescent="0.25">
      <c r="A167" s="56"/>
      <c r="B167" s="96"/>
      <c r="C167" s="183"/>
    </row>
    <row r="168" spans="1:3" ht="15.75" customHeight="1" x14ac:dyDescent="0.25">
      <c r="A168" s="56"/>
      <c r="B168" s="96"/>
      <c r="C168" s="183"/>
    </row>
    <row r="169" spans="1:3" ht="15.75" customHeight="1" x14ac:dyDescent="0.25">
      <c r="A169" s="56"/>
      <c r="B169" s="96"/>
      <c r="C169" s="183"/>
    </row>
    <row r="170" spans="1:3" ht="15.75" customHeight="1" x14ac:dyDescent="0.25">
      <c r="A170" s="56"/>
      <c r="B170" s="96"/>
      <c r="C170" s="183"/>
    </row>
    <row r="171" spans="1:3" ht="15.75" customHeight="1" x14ac:dyDescent="0.25">
      <c r="A171" s="56"/>
      <c r="B171" s="96"/>
      <c r="C171" s="183"/>
    </row>
    <row r="172" spans="1:3" ht="15.75" customHeight="1" x14ac:dyDescent="0.25">
      <c r="A172" s="56"/>
      <c r="B172" s="96"/>
      <c r="C172" s="183"/>
    </row>
    <row r="173" spans="1:3" ht="15.75" customHeight="1" x14ac:dyDescent="0.25">
      <c r="A173" s="56"/>
      <c r="B173" s="96"/>
      <c r="C173" s="183"/>
    </row>
    <row r="174" spans="1:3" ht="15.75" customHeight="1" x14ac:dyDescent="0.25">
      <c r="A174" s="56"/>
      <c r="B174" s="96"/>
      <c r="C174" s="183"/>
    </row>
    <row r="175" spans="1:3" ht="15.75" customHeight="1" x14ac:dyDescent="0.25">
      <c r="A175" s="56"/>
      <c r="B175" s="96"/>
      <c r="C175" s="183"/>
    </row>
    <row r="176" spans="1:3" ht="15.75" customHeight="1" x14ac:dyDescent="0.25">
      <c r="A176" s="56"/>
      <c r="B176" s="96"/>
      <c r="C176" s="183"/>
    </row>
    <row r="177" spans="1:3" ht="15.75" customHeight="1" x14ac:dyDescent="0.25">
      <c r="A177" s="56"/>
      <c r="B177" s="96"/>
      <c r="C177" s="183"/>
    </row>
    <row r="178" spans="1:3" ht="15.75" customHeight="1" x14ac:dyDescent="0.25">
      <c r="A178" s="56"/>
      <c r="B178" s="96"/>
      <c r="C178" s="183"/>
    </row>
    <row r="179" spans="1:3" ht="15.75" customHeight="1" x14ac:dyDescent="0.25">
      <c r="A179" s="56"/>
      <c r="B179" s="96"/>
      <c r="C179" s="183"/>
    </row>
    <row r="180" spans="1:3" ht="15.75" customHeight="1" x14ac:dyDescent="0.25">
      <c r="A180" s="56"/>
      <c r="B180" s="96"/>
      <c r="C180" s="183"/>
    </row>
    <row r="181" spans="1:3" ht="15.75" customHeight="1" x14ac:dyDescent="0.25">
      <c r="A181" s="56"/>
      <c r="B181" s="96"/>
      <c r="C181" s="183"/>
    </row>
    <row r="182" spans="1:3" ht="15.75" customHeight="1" x14ac:dyDescent="0.25">
      <c r="A182" s="56"/>
      <c r="B182" s="96"/>
      <c r="C182" s="183"/>
    </row>
    <row r="183" spans="1:3" ht="15.75" customHeight="1" x14ac:dyDescent="0.25">
      <c r="A183" s="56"/>
      <c r="B183" s="96"/>
      <c r="C183" s="183"/>
    </row>
    <row r="184" spans="1:3" ht="15.75" customHeight="1" x14ac:dyDescent="0.25">
      <c r="A184" s="56"/>
      <c r="B184" s="96"/>
      <c r="C184" s="183"/>
    </row>
    <row r="185" spans="1:3" ht="15.75" customHeight="1" x14ac:dyDescent="0.25">
      <c r="A185" s="56"/>
      <c r="B185" s="96"/>
      <c r="C185" s="183"/>
    </row>
    <row r="186" spans="1:3" ht="15.75" customHeight="1" x14ac:dyDescent="0.25">
      <c r="A186" s="56"/>
      <c r="B186" s="96"/>
      <c r="C186" s="183"/>
    </row>
    <row r="187" spans="1:3" ht="15.75" customHeight="1" x14ac:dyDescent="0.25">
      <c r="A187" s="56"/>
      <c r="B187" s="96"/>
      <c r="C187" s="183"/>
    </row>
    <row r="188" spans="1:3" ht="15.75" customHeight="1" x14ac:dyDescent="0.25">
      <c r="A188" s="56"/>
      <c r="B188" s="96"/>
      <c r="C188" s="183"/>
    </row>
    <row r="189" spans="1:3" ht="15.75" customHeight="1" x14ac:dyDescent="0.25">
      <c r="A189" s="56"/>
      <c r="B189" s="96"/>
      <c r="C189" s="183"/>
    </row>
    <row r="190" spans="1:3" ht="15.75" customHeight="1" x14ac:dyDescent="0.25">
      <c r="A190" s="56"/>
      <c r="B190" s="96"/>
      <c r="C190" s="183"/>
    </row>
    <row r="191" spans="1:3" x14ac:dyDescent="0.25">
      <c r="A191" s="56"/>
      <c r="B191" s="96"/>
      <c r="C191" s="183"/>
    </row>
    <row r="192" spans="1:3" x14ac:dyDescent="0.25">
      <c r="A192" s="56"/>
      <c r="B192" s="96"/>
      <c r="C192" s="183"/>
    </row>
    <row r="193" spans="1:3" x14ac:dyDescent="0.25">
      <c r="A193" s="56"/>
      <c r="B193" s="96"/>
      <c r="C193" s="183"/>
    </row>
    <row r="194" spans="1:3" x14ac:dyDescent="0.25">
      <c r="A194" s="56"/>
      <c r="B194" s="96"/>
      <c r="C194" s="183"/>
    </row>
    <row r="195" spans="1:3" x14ac:dyDescent="0.25">
      <c r="A195" s="56"/>
      <c r="B195" s="96"/>
      <c r="C195" s="183"/>
    </row>
    <row r="196" spans="1:3" x14ac:dyDescent="0.25">
      <c r="A196" s="56"/>
      <c r="B196" s="96"/>
      <c r="C196" s="183"/>
    </row>
    <row r="197" spans="1:3" x14ac:dyDescent="0.25">
      <c r="A197" s="56"/>
      <c r="B197" s="96"/>
      <c r="C197" s="183"/>
    </row>
    <row r="198" spans="1:3" x14ac:dyDescent="0.25">
      <c r="A198" s="56"/>
      <c r="B198" s="96"/>
      <c r="C198" s="183"/>
    </row>
    <row r="199" spans="1:3" x14ac:dyDescent="0.25">
      <c r="A199" s="56"/>
      <c r="B199" s="96"/>
      <c r="C199" s="183"/>
    </row>
    <row r="200" spans="1:3" x14ac:dyDescent="0.25">
      <c r="A200" s="56"/>
      <c r="B200" s="96"/>
      <c r="C200" s="183"/>
    </row>
    <row r="201" spans="1:3" x14ac:dyDescent="0.25">
      <c r="A201" s="56"/>
      <c r="B201" s="96"/>
      <c r="C201" s="183"/>
    </row>
    <row r="202" spans="1:3" x14ac:dyDescent="0.25">
      <c r="A202" s="56"/>
      <c r="B202" s="96"/>
      <c r="C202" s="183"/>
    </row>
    <row r="203" spans="1:3" x14ac:dyDescent="0.25">
      <c r="A203" s="56"/>
      <c r="B203" s="96"/>
      <c r="C203" s="183"/>
    </row>
    <row r="204" spans="1:3" x14ac:dyDescent="0.25">
      <c r="A204" s="56"/>
      <c r="B204" s="96"/>
      <c r="C204" s="183"/>
    </row>
    <row r="205" spans="1:3" x14ac:dyDescent="0.25">
      <c r="A205" s="56"/>
      <c r="B205" s="96"/>
      <c r="C205" s="183"/>
    </row>
    <row r="206" spans="1:3" x14ac:dyDescent="0.25">
      <c r="A206" s="56"/>
      <c r="B206" s="96"/>
      <c r="C206" s="183"/>
    </row>
    <row r="207" spans="1:3" x14ac:dyDescent="0.25">
      <c r="A207" s="56"/>
      <c r="B207" s="96"/>
      <c r="C207" s="183"/>
    </row>
    <row r="208" spans="1:3" x14ac:dyDescent="0.25">
      <c r="A208" s="56"/>
      <c r="B208" s="96"/>
      <c r="C208" s="183"/>
    </row>
    <row r="209" spans="1:3" x14ac:dyDescent="0.25">
      <c r="A209" s="56"/>
      <c r="B209" s="96"/>
      <c r="C209" s="183"/>
    </row>
    <row r="210" spans="1:3" x14ac:dyDescent="0.25">
      <c r="A210" s="56"/>
      <c r="B210" s="96"/>
      <c r="C210" s="183"/>
    </row>
    <row r="211" spans="1:3" x14ac:dyDescent="0.25">
      <c r="A211" s="56"/>
      <c r="B211" s="96"/>
      <c r="C211" s="183"/>
    </row>
    <row r="212" spans="1:3" x14ac:dyDescent="0.25">
      <c r="A212" s="56"/>
      <c r="B212" s="96"/>
      <c r="C212" s="183"/>
    </row>
    <row r="213" spans="1:3" x14ac:dyDescent="0.25">
      <c r="A213" s="56"/>
      <c r="B213" s="96"/>
      <c r="C213" s="183"/>
    </row>
  </sheetData>
  <sheetProtection selectLockedCells="1" selectUnlockedCells="1"/>
  <mergeCells count="43">
    <mergeCell ref="J89:N89"/>
    <mergeCell ref="P89:T89"/>
    <mergeCell ref="V6:V9"/>
    <mergeCell ref="W6:W9"/>
    <mergeCell ref="P65:S65"/>
    <mergeCell ref="T65:U65"/>
    <mergeCell ref="A60:U60"/>
    <mergeCell ref="P28:U28"/>
    <mergeCell ref="T8:T9"/>
    <mergeCell ref="U8:U9"/>
    <mergeCell ref="P8:Q8"/>
    <mergeCell ref="R8:S8"/>
    <mergeCell ref="P62:S62"/>
    <mergeCell ref="T62:U62"/>
    <mergeCell ref="T64:U64"/>
    <mergeCell ref="A72:U72"/>
    <mergeCell ref="A74:O74"/>
    <mergeCell ref="P71:S71"/>
    <mergeCell ref="D45:O45"/>
    <mergeCell ref="A73:O73"/>
    <mergeCell ref="P64:S64"/>
    <mergeCell ref="T63:U63"/>
    <mergeCell ref="P63:S63"/>
    <mergeCell ref="T71:U71"/>
    <mergeCell ref="J8:K8"/>
    <mergeCell ref="L8:M8"/>
    <mergeCell ref="P6:U7"/>
    <mergeCell ref="N8:N9"/>
    <mergeCell ref="O8:O9"/>
    <mergeCell ref="J7:O7"/>
    <mergeCell ref="A6:A9"/>
    <mergeCell ref="B6:B9"/>
    <mergeCell ref="C6:C9"/>
    <mergeCell ref="D8:E8"/>
    <mergeCell ref="F8:G8"/>
    <mergeCell ref="D7:I7"/>
    <mergeCell ref="H8:H9"/>
    <mergeCell ref="I8:I9"/>
    <mergeCell ref="A4:U4"/>
    <mergeCell ref="A1:U1"/>
    <mergeCell ref="A2:U2"/>
    <mergeCell ref="A3:U3"/>
    <mergeCell ref="A5:U5"/>
  </mergeCells>
  <phoneticPr fontId="0" type="noConversion"/>
  <printOptions horizontalCentered="1" verticalCentered="1"/>
  <pageMargins left="0.70866141732283472" right="0.70866141732283472" top="0.59055118110236227" bottom="0.59055118110236227" header="0.51181102362204722" footer="0.51181102362204722"/>
  <pageSetup paperSize="9" scale="39" firstPageNumber="0" orientation="portrait" r:id="rId1"/>
  <headerFooter alignWithMargins="0">
    <oddHeader>&amp;R1. számú melléklet: Tanóra-, kredit- és vizsgaterv</oddHeader>
  </headerFooter>
  <rowBreaks count="1" manualBreakCount="1">
    <brk id="4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 MSc</vt:lpstr>
      <vt:lpstr>'KV MSc'!Nyomtatási_terület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Szántai Renáta</cp:lastModifiedBy>
  <cp:lastPrinted>2020-03-15T08:34:04Z</cp:lastPrinted>
  <dcterms:created xsi:type="dcterms:W3CDTF">2013-03-06T07:49:00Z</dcterms:created>
  <dcterms:modified xsi:type="dcterms:W3CDTF">2022-09-22T13:19:39Z</dcterms:modified>
</cp:coreProperties>
</file>